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Шамиль\Downloads\"/>
    </mc:Choice>
  </mc:AlternateContent>
  <xr:revisionPtr revIDLastSave="0" documentId="13_ncr:1_{A2FF0A8E-7B86-4E24-8BEB-37FC12EA9BF4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Структура в сравнении" sheetId="102" r:id="rId1"/>
    <sheet name="Меню БМД - ХЭХ " sheetId="140" r:id="rId2"/>
    <sheet name="Соотношение ЭЦ" sheetId="141" r:id="rId3"/>
  </sheets>
  <definedNames>
    <definedName name="_xlnm._FilterDatabase" localSheetId="1" hidden="1">'Меню БМД - ХЭХ '!$A$8:$O$152</definedName>
    <definedName name="_xlnm._FilterDatabase" localSheetId="0" hidden="1">'Структура в сравнении'!$A$7:$A$85</definedName>
    <definedName name="_xlnm.Print_Area" localSheetId="1">'Меню БМД - ХЭХ '!$A$1:$O$342</definedName>
    <definedName name="_xlnm.Print_Area" localSheetId="2">'Соотношение ЭЦ'!$A$1:$O$67</definedName>
  </definedNames>
  <calcPr calcId="181029" iterateDelta="1E-4"/>
</workbook>
</file>

<file path=xl/calcChain.xml><?xml version="1.0" encoding="utf-8"?>
<calcChain xmlns="http://schemas.openxmlformats.org/spreadsheetml/2006/main">
  <c r="D19" i="140" l="1"/>
  <c r="E19" i="140"/>
  <c r="F19" i="140"/>
  <c r="G19" i="140"/>
  <c r="H19" i="140"/>
  <c r="I19" i="140"/>
  <c r="J19" i="140"/>
  <c r="K19" i="140"/>
  <c r="L19" i="140"/>
  <c r="M19" i="140"/>
  <c r="N19" i="140"/>
  <c r="O19" i="140"/>
  <c r="C19" i="140"/>
  <c r="D316" i="140"/>
  <c r="E316" i="140"/>
  <c r="F316" i="140"/>
  <c r="G316" i="140"/>
  <c r="H316" i="140"/>
  <c r="I316" i="140"/>
  <c r="J316" i="140"/>
  <c r="K316" i="140"/>
  <c r="L316" i="140"/>
  <c r="M316" i="140"/>
  <c r="N316" i="140"/>
  <c r="O316" i="140"/>
  <c r="C316" i="140"/>
  <c r="D284" i="140"/>
  <c r="E284" i="140"/>
  <c r="F284" i="140"/>
  <c r="G284" i="140"/>
  <c r="H284" i="140"/>
  <c r="I284" i="140"/>
  <c r="J284" i="140"/>
  <c r="K284" i="140"/>
  <c r="L284" i="140"/>
  <c r="M284" i="140"/>
  <c r="N284" i="140"/>
  <c r="O284" i="140"/>
  <c r="C284" i="140"/>
  <c r="D256" i="140"/>
  <c r="E256" i="140"/>
  <c r="F256" i="140"/>
  <c r="G256" i="140"/>
  <c r="H256" i="140"/>
  <c r="I256" i="140"/>
  <c r="J256" i="140"/>
  <c r="K256" i="140"/>
  <c r="L256" i="140"/>
  <c r="M256" i="140"/>
  <c r="N256" i="140"/>
  <c r="O256" i="140"/>
  <c r="C256" i="140"/>
  <c r="D223" i="140"/>
  <c r="E223" i="140"/>
  <c r="F223" i="140"/>
  <c r="G223" i="140"/>
  <c r="H223" i="140"/>
  <c r="I223" i="140"/>
  <c r="J223" i="140"/>
  <c r="K223" i="140"/>
  <c r="L223" i="140"/>
  <c r="M223" i="140"/>
  <c r="N223" i="140"/>
  <c r="O223" i="140"/>
  <c r="C223" i="140"/>
  <c r="D190" i="140"/>
  <c r="E190" i="140"/>
  <c r="F190" i="140"/>
  <c r="G190" i="140"/>
  <c r="H190" i="140"/>
  <c r="I190" i="140"/>
  <c r="J190" i="140"/>
  <c r="K190" i="140"/>
  <c r="L190" i="140"/>
  <c r="M190" i="140"/>
  <c r="N190" i="140"/>
  <c r="O190" i="140"/>
  <c r="C190" i="140"/>
  <c r="D159" i="140"/>
  <c r="E159" i="140"/>
  <c r="F159" i="140"/>
  <c r="G159" i="140"/>
  <c r="H159" i="140"/>
  <c r="I159" i="140"/>
  <c r="J159" i="140"/>
  <c r="K159" i="140"/>
  <c r="L159" i="140"/>
  <c r="M159" i="140"/>
  <c r="N159" i="140"/>
  <c r="O159" i="140"/>
  <c r="C159" i="140"/>
  <c r="D128" i="140"/>
  <c r="E128" i="140"/>
  <c r="F128" i="140"/>
  <c r="G128" i="140"/>
  <c r="H128" i="140"/>
  <c r="I128" i="140"/>
  <c r="J128" i="140"/>
  <c r="K128" i="140"/>
  <c r="L128" i="140"/>
  <c r="M128" i="140"/>
  <c r="N128" i="140"/>
  <c r="O128" i="140"/>
  <c r="C128" i="140"/>
  <c r="D97" i="140"/>
  <c r="E97" i="140"/>
  <c r="F97" i="140"/>
  <c r="G97" i="140"/>
  <c r="H97" i="140"/>
  <c r="I97" i="140"/>
  <c r="J97" i="140"/>
  <c r="K97" i="140"/>
  <c r="L97" i="140"/>
  <c r="M97" i="140"/>
  <c r="N97" i="140"/>
  <c r="O97" i="140"/>
  <c r="C97" i="140"/>
  <c r="D65" i="140"/>
  <c r="D64" i="140"/>
  <c r="E64" i="140"/>
  <c r="E65" i="140" s="1"/>
  <c r="F64" i="140"/>
  <c r="F65" i="140" s="1"/>
  <c r="G64" i="140"/>
  <c r="G65" i="140" s="1"/>
  <c r="H64" i="140"/>
  <c r="H65" i="140" s="1"/>
  <c r="I64" i="140"/>
  <c r="I65" i="140" s="1"/>
  <c r="J64" i="140"/>
  <c r="J65" i="140" s="1"/>
  <c r="K64" i="140"/>
  <c r="K65" i="140" s="1"/>
  <c r="L64" i="140"/>
  <c r="L65" i="140" s="1"/>
  <c r="M64" i="140"/>
  <c r="M65" i="140" s="1"/>
  <c r="N64" i="140"/>
  <c r="N65" i="140" s="1"/>
  <c r="O64" i="140"/>
  <c r="O65" i="140" s="1"/>
  <c r="C64" i="140"/>
  <c r="C65" i="140" s="1"/>
  <c r="D33" i="140"/>
  <c r="D34" i="140" s="1"/>
  <c r="E33" i="140"/>
  <c r="F33" i="140"/>
  <c r="G33" i="140"/>
  <c r="H33" i="140"/>
  <c r="I33" i="140"/>
  <c r="J33" i="140"/>
  <c r="K33" i="140"/>
  <c r="L33" i="140"/>
  <c r="L34" i="140" s="1"/>
  <c r="M33" i="140"/>
  <c r="N33" i="140"/>
  <c r="O33" i="140"/>
  <c r="C33" i="140"/>
  <c r="C34" i="140" l="1"/>
  <c r="H34" i="140"/>
  <c r="F34" i="140"/>
  <c r="I34" i="140"/>
  <c r="N34" i="140"/>
  <c r="J34" i="140"/>
  <c r="M34" i="140"/>
  <c r="E34" i="140"/>
  <c r="O34" i="140"/>
  <c r="K34" i="140"/>
  <c r="G34" i="140"/>
  <c r="E78" i="140"/>
  <c r="D11" i="141" s="1"/>
  <c r="F78" i="140"/>
  <c r="E11" i="141" s="1"/>
  <c r="G78" i="140"/>
  <c r="F11" i="141" s="1"/>
  <c r="H78" i="140"/>
  <c r="I78" i="140"/>
  <c r="J78" i="140"/>
  <c r="K78" i="140"/>
  <c r="L78" i="140"/>
  <c r="M78" i="140"/>
  <c r="N78" i="140"/>
  <c r="O78" i="140"/>
  <c r="D78" i="140"/>
  <c r="C11" i="141" s="1"/>
  <c r="E218" i="140"/>
  <c r="D45" i="141" s="1"/>
  <c r="F218" i="140"/>
  <c r="G218" i="140"/>
  <c r="H218" i="140"/>
  <c r="I218" i="140"/>
  <c r="J218" i="140"/>
  <c r="K218" i="140"/>
  <c r="L218" i="140"/>
  <c r="M218" i="140"/>
  <c r="N218" i="140"/>
  <c r="O218" i="140"/>
  <c r="D218" i="140"/>
  <c r="C45" i="141" s="1"/>
  <c r="D285" i="140"/>
  <c r="E285" i="140"/>
  <c r="F285" i="140"/>
  <c r="G285" i="140"/>
  <c r="H285" i="140"/>
  <c r="I285" i="140"/>
  <c r="J285" i="140"/>
  <c r="K285" i="140"/>
  <c r="L285" i="140"/>
  <c r="M285" i="140"/>
  <c r="N285" i="140"/>
  <c r="O285" i="140"/>
  <c r="C285" i="140"/>
  <c r="M191" i="140"/>
  <c r="D185" i="140"/>
  <c r="D191" i="140" s="1"/>
  <c r="E185" i="140"/>
  <c r="D44" i="141" s="1"/>
  <c r="F185" i="140"/>
  <c r="F191" i="140" s="1"/>
  <c r="G185" i="140"/>
  <c r="G191" i="140" s="1"/>
  <c r="H185" i="140"/>
  <c r="H191" i="140" s="1"/>
  <c r="I185" i="140"/>
  <c r="I191" i="140" s="1"/>
  <c r="J185" i="140"/>
  <c r="J191" i="140" s="1"/>
  <c r="K185" i="140"/>
  <c r="K191" i="140" s="1"/>
  <c r="L185" i="140"/>
  <c r="L191" i="140" s="1"/>
  <c r="M185" i="140"/>
  <c r="N185" i="140"/>
  <c r="N191" i="140" s="1"/>
  <c r="O185" i="140"/>
  <c r="O191" i="140" s="1"/>
  <c r="C185" i="140"/>
  <c r="C191" i="140" s="1"/>
  <c r="D311" i="140"/>
  <c r="E311" i="140"/>
  <c r="D48" i="141" s="1"/>
  <c r="F311" i="140"/>
  <c r="E48" i="141" s="1"/>
  <c r="G311" i="140"/>
  <c r="F48" i="141" s="1"/>
  <c r="H311" i="140"/>
  <c r="I311" i="140"/>
  <c r="J311" i="140"/>
  <c r="K311" i="140"/>
  <c r="L311" i="140"/>
  <c r="M311" i="140"/>
  <c r="N311" i="140"/>
  <c r="O311" i="140"/>
  <c r="C311" i="140"/>
  <c r="D298" i="140"/>
  <c r="C18" i="141" s="1"/>
  <c r="E298" i="140"/>
  <c r="D18" i="141" s="1"/>
  <c r="F298" i="140"/>
  <c r="G298" i="140"/>
  <c r="H298" i="140"/>
  <c r="H317" i="140" s="1"/>
  <c r="I298" i="140"/>
  <c r="J298" i="140"/>
  <c r="K298" i="140"/>
  <c r="L298" i="140"/>
  <c r="M298" i="140"/>
  <c r="N298" i="140"/>
  <c r="O298" i="140"/>
  <c r="C298" i="140"/>
  <c r="D203" i="140"/>
  <c r="E203" i="140"/>
  <c r="D15" i="141" s="1"/>
  <c r="F203" i="140"/>
  <c r="E15" i="141" s="1"/>
  <c r="G203" i="140"/>
  <c r="F15" i="141" s="1"/>
  <c r="H203" i="140"/>
  <c r="H224" i="140" s="1"/>
  <c r="I203" i="140"/>
  <c r="I224" i="140" s="1"/>
  <c r="J203" i="140"/>
  <c r="K203" i="140"/>
  <c r="L203" i="140"/>
  <c r="L224" i="140" s="1"/>
  <c r="M203" i="140"/>
  <c r="N203" i="140"/>
  <c r="O203" i="140"/>
  <c r="C203" i="140"/>
  <c r="C224" i="140" s="1"/>
  <c r="D154" i="140"/>
  <c r="E154" i="140"/>
  <c r="D43" i="141" s="1"/>
  <c r="F154" i="140"/>
  <c r="E43" i="141" s="1"/>
  <c r="G154" i="140"/>
  <c r="F43" i="141" s="1"/>
  <c r="H154" i="140"/>
  <c r="I154" i="140"/>
  <c r="J154" i="140"/>
  <c r="K154" i="140"/>
  <c r="L154" i="140"/>
  <c r="M154" i="140"/>
  <c r="N154" i="140"/>
  <c r="O154" i="140"/>
  <c r="C154" i="140"/>
  <c r="C160" i="140" s="1"/>
  <c r="E140" i="140"/>
  <c r="F140" i="140"/>
  <c r="E13" i="141" s="1"/>
  <c r="G140" i="140"/>
  <c r="F13" i="141" s="1"/>
  <c r="H140" i="140"/>
  <c r="I140" i="140"/>
  <c r="J140" i="140"/>
  <c r="K140" i="140"/>
  <c r="L140" i="140"/>
  <c r="M140" i="140"/>
  <c r="N140" i="140"/>
  <c r="O140" i="140"/>
  <c r="D140" i="140"/>
  <c r="C13" i="141" s="1"/>
  <c r="D109" i="140"/>
  <c r="C12" i="141" s="1"/>
  <c r="E109" i="140"/>
  <c r="F109" i="140"/>
  <c r="E12" i="141" s="1"/>
  <c r="G109" i="140"/>
  <c r="H109" i="140"/>
  <c r="I109" i="140"/>
  <c r="J109" i="140"/>
  <c r="K109" i="140"/>
  <c r="L109" i="140"/>
  <c r="M109" i="140"/>
  <c r="N109" i="140"/>
  <c r="O109" i="140"/>
  <c r="C109" i="140"/>
  <c r="E92" i="140"/>
  <c r="D41" i="141" s="1"/>
  <c r="F92" i="140"/>
  <c r="G92" i="140"/>
  <c r="H92" i="140"/>
  <c r="I92" i="140"/>
  <c r="J92" i="140"/>
  <c r="K92" i="140"/>
  <c r="L92" i="140"/>
  <c r="M92" i="140"/>
  <c r="N92" i="140"/>
  <c r="O92" i="140"/>
  <c r="D92" i="140"/>
  <c r="C41" i="141" s="1"/>
  <c r="C92" i="140"/>
  <c r="C98" i="140" s="1"/>
  <c r="E123" i="140"/>
  <c r="D42" i="141" s="1"/>
  <c r="F123" i="140"/>
  <c r="G123" i="140"/>
  <c r="F42" i="141" s="1"/>
  <c r="H123" i="140"/>
  <c r="I123" i="140"/>
  <c r="J123" i="140"/>
  <c r="K123" i="140"/>
  <c r="L123" i="140"/>
  <c r="M123" i="140"/>
  <c r="N123" i="140"/>
  <c r="O123" i="140"/>
  <c r="D123" i="140"/>
  <c r="C123" i="140"/>
  <c r="D63" i="141"/>
  <c r="E63" i="141"/>
  <c r="F63" i="141"/>
  <c r="D62" i="141"/>
  <c r="E62" i="141"/>
  <c r="F62" i="141"/>
  <c r="D61" i="141"/>
  <c r="E61" i="141"/>
  <c r="F61" i="141"/>
  <c r="D60" i="141"/>
  <c r="E60" i="141"/>
  <c r="F60" i="141"/>
  <c r="D59" i="141"/>
  <c r="E59" i="141"/>
  <c r="F59" i="141"/>
  <c r="D58" i="141"/>
  <c r="E58" i="141"/>
  <c r="F58" i="141"/>
  <c r="D57" i="141"/>
  <c r="E57" i="141"/>
  <c r="F57" i="141"/>
  <c r="D56" i="141"/>
  <c r="E56" i="141"/>
  <c r="F56" i="141"/>
  <c r="D55" i="141"/>
  <c r="E55" i="141"/>
  <c r="F55" i="141"/>
  <c r="D54" i="141"/>
  <c r="E54" i="141"/>
  <c r="F54" i="141"/>
  <c r="C63" i="141"/>
  <c r="C62" i="141"/>
  <c r="C61" i="141"/>
  <c r="C60" i="141"/>
  <c r="C59" i="141"/>
  <c r="C58" i="141"/>
  <c r="C57" i="141"/>
  <c r="C56" i="141"/>
  <c r="C55" i="141"/>
  <c r="C54" i="141"/>
  <c r="D335" i="140"/>
  <c r="E335" i="140"/>
  <c r="F335" i="140"/>
  <c r="G335" i="140"/>
  <c r="H335" i="140"/>
  <c r="I335" i="140"/>
  <c r="J335" i="140"/>
  <c r="K335" i="140"/>
  <c r="L335" i="140"/>
  <c r="M335" i="140"/>
  <c r="N335" i="140"/>
  <c r="O335" i="140"/>
  <c r="C335" i="140"/>
  <c r="D47" i="141"/>
  <c r="E47" i="141"/>
  <c r="F47" i="141"/>
  <c r="D46" i="141"/>
  <c r="E46" i="141"/>
  <c r="F46" i="141"/>
  <c r="F45" i="141"/>
  <c r="D40" i="141"/>
  <c r="E40" i="141"/>
  <c r="F40" i="141"/>
  <c r="D39" i="141"/>
  <c r="E39" i="141"/>
  <c r="F39" i="141"/>
  <c r="C48" i="141"/>
  <c r="C47" i="141"/>
  <c r="C46" i="141"/>
  <c r="C42" i="141"/>
  <c r="C40" i="141"/>
  <c r="C39" i="141"/>
  <c r="D33" i="141"/>
  <c r="E33" i="141"/>
  <c r="F33" i="141"/>
  <c r="D32" i="141"/>
  <c r="E32" i="141"/>
  <c r="F32" i="141"/>
  <c r="D31" i="141"/>
  <c r="E31" i="141"/>
  <c r="F31" i="141"/>
  <c r="D30" i="141"/>
  <c r="E30" i="141"/>
  <c r="F30" i="141"/>
  <c r="D29" i="141"/>
  <c r="E29" i="141"/>
  <c r="F29" i="141"/>
  <c r="D28" i="141"/>
  <c r="E28" i="141"/>
  <c r="F28" i="141"/>
  <c r="D27" i="141"/>
  <c r="E27" i="141"/>
  <c r="F27" i="141"/>
  <c r="D26" i="141"/>
  <c r="E26" i="141"/>
  <c r="F26" i="141"/>
  <c r="D25" i="141"/>
  <c r="E25" i="141"/>
  <c r="F25" i="141"/>
  <c r="D24" i="141"/>
  <c r="E24" i="141"/>
  <c r="F24" i="141"/>
  <c r="C33" i="141"/>
  <c r="C32" i="141"/>
  <c r="C31" i="141"/>
  <c r="C30" i="141"/>
  <c r="C29" i="141"/>
  <c r="C28" i="141"/>
  <c r="C27" i="141"/>
  <c r="C26" i="141"/>
  <c r="C25" i="141"/>
  <c r="C24" i="141"/>
  <c r="D327" i="140"/>
  <c r="E327" i="140"/>
  <c r="F327" i="140"/>
  <c r="G327" i="140"/>
  <c r="H327" i="140"/>
  <c r="I327" i="140"/>
  <c r="J327" i="140"/>
  <c r="K327" i="140"/>
  <c r="L327" i="140"/>
  <c r="M327" i="140"/>
  <c r="N327" i="140"/>
  <c r="O327" i="140"/>
  <c r="C327" i="140"/>
  <c r="E18" i="141"/>
  <c r="D17" i="141"/>
  <c r="E17" i="141"/>
  <c r="F17" i="141"/>
  <c r="D16" i="141"/>
  <c r="E16" i="141"/>
  <c r="F16" i="141"/>
  <c r="D14" i="141"/>
  <c r="E14" i="141"/>
  <c r="F14" i="141"/>
  <c r="F12" i="141"/>
  <c r="D10" i="141"/>
  <c r="E10" i="141"/>
  <c r="F10" i="141"/>
  <c r="D9" i="141"/>
  <c r="E9" i="141"/>
  <c r="F9" i="141"/>
  <c r="C17" i="141"/>
  <c r="C16" i="141"/>
  <c r="C14" i="141"/>
  <c r="C10" i="141"/>
  <c r="C9" i="141"/>
  <c r="H307" i="102"/>
  <c r="H302" i="102"/>
  <c r="H292" i="102"/>
  <c r="H287" i="102"/>
  <c r="H277" i="102"/>
  <c r="H272" i="102"/>
  <c r="H263" i="102"/>
  <c r="H258" i="102"/>
  <c r="H251" i="102"/>
  <c r="H246" i="102"/>
  <c r="H236" i="102"/>
  <c r="H230" i="102"/>
  <c r="H219" i="102"/>
  <c r="H213" i="102"/>
  <c r="H203" i="102"/>
  <c r="H198" i="102"/>
  <c r="H187" i="102"/>
  <c r="H182" i="102"/>
  <c r="H173" i="102"/>
  <c r="H168" i="102"/>
  <c r="H156" i="102"/>
  <c r="H151" i="102"/>
  <c r="H142" i="102"/>
  <c r="H137" i="102"/>
  <c r="H128" i="102"/>
  <c r="H123" i="102"/>
  <c r="H114" i="102"/>
  <c r="H108" i="102"/>
  <c r="H99" i="102"/>
  <c r="H94" i="102"/>
  <c r="H84" i="102"/>
  <c r="H78" i="102"/>
  <c r="H68" i="102"/>
  <c r="H63" i="102"/>
  <c r="H53" i="102"/>
  <c r="H47" i="102"/>
  <c r="H37" i="102"/>
  <c r="H31" i="102"/>
  <c r="H22" i="102"/>
  <c r="H16" i="102"/>
  <c r="F317" i="140" l="1"/>
  <c r="M317" i="140"/>
  <c r="F44" i="141"/>
  <c r="I317" i="140"/>
  <c r="J224" i="140"/>
  <c r="O317" i="140"/>
  <c r="G317" i="140"/>
  <c r="C44" i="141"/>
  <c r="H44" i="141" s="1"/>
  <c r="K224" i="140"/>
  <c r="O160" i="140"/>
  <c r="K317" i="140"/>
  <c r="E191" i="140"/>
  <c r="O224" i="140"/>
  <c r="G224" i="140"/>
  <c r="H129" i="140"/>
  <c r="J317" i="140"/>
  <c r="N224" i="140"/>
  <c r="F224" i="140"/>
  <c r="E44" i="141"/>
  <c r="J44" i="141" s="1"/>
  <c r="K160" i="140"/>
  <c r="M224" i="140"/>
  <c r="L317" i="140"/>
  <c r="F18" i="141"/>
  <c r="L129" i="140"/>
  <c r="D224" i="140"/>
  <c r="C15" i="141"/>
  <c r="M15" i="141" s="1"/>
  <c r="E45" i="141"/>
  <c r="J45" i="141" s="1"/>
  <c r="C129" i="140"/>
  <c r="L160" i="140"/>
  <c r="D160" i="140"/>
  <c r="M129" i="140"/>
  <c r="I129" i="140"/>
  <c r="N98" i="140"/>
  <c r="J98" i="140"/>
  <c r="F98" i="140"/>
  <c r="H160" i="140"/>
  <c r="N129" i="140"/>
  <c r="J129" i="140"/>
  <c r="F129" i="140"/>
  <c r="O129" i="140"/>
  <c r="G129" i="140"/>
  <c r="D129" i="140"/>
  <c r="E160" i="140"/>
  <c r="N160" i="140"/>
  <c r="J160" i="140"/>
  <c r="K129" i="140"/>
  <c r="M160" i="140"/>
  <c r="C43" i="141"/>
  <c r="H43" i="141" s="1"/>
  <c r="E129" i="140"/>
  <c r="D13" i="141"/>
  <c r="E42" i="141"/>
  <c r="J42" i="141" s="1"/>
  <c r="M98" i="140"/>
  <c r="I98" i="140"/>
  <c r="E98" i="140"/>
  <c r="G160" i="140"/>
  <c r="I160" i="140"/>
  <c r="H331" i="140"/>
  <c r="H332" i="140" s="1"/>
  <c r="H334" i="140" s="1"/>
  <c r="L331" i="140"/>
  <c r="L332" i="140" s="1"/>
  <c r="L334" i="140" s="1"/>
  <c r="F160" i="140"/>
  <c r="F318" i="140" s="1"/>
  <c r="F339" i="140" s="1"/>
  <c r="F340" i="140" s="1"/>
  <c r="K98" i="140"/>
  <c r="G98" i="140"/>
  <c r="K323" i="140"/>
  <c r="K324" i="140" s="1"/>
  <c r="K326" i="140" s="1"/>
  <c r="H98" i="140"/>
  <c r="D323" i="140"/>
  <c r="D324" i="140" s="1"/>
  <c r="D326" i="140" s="1"/>
  <c r="O331" i="140"/>
  <c r="O332" i="140" s="1"/>
  <c r="O334" i="140" s="1"/>
  <c r="O98" i="140"/>
  <c r="L98" i="140"/>
  <c r="D98" i="140"/>
  <c r="E224" i="140"/>
  <c r="F331" i="140"/>
  <c r="F332" i="140" s="1"/>
  <c r="K331" i="140"/>
  <c r="K332" i="140" s="1"/>
  <c r="K334" i="140" s="1"/>
  <c r="G331" i="140"/>
  <c r="G332" i="140" s="1"/>
  <c r="G334" i="140" s="1"/>
  <c r="J331" i="140"/>
  <c r="J332" i="140" s="1"/>
  <c r="J334" i="140" s="1"/>
  <c r="N331" i="140"/>
  <c r="N332" i="140" s="1"/>
  <c r="N334" i="140" s="1"/>
  <c r="E317" i="140"/>
  <c r="M331" i="140"/>
  <c r="M332" i="140" s="1"/>
  <c r="M334" i="140" s="1"/>
  <c r="E331" i="140"/>
  <c r="E332" i="140" s="1"/>
  <c r="N317" i="140"/>
  <c r="I331" i="140"/>
  <c r="I332" i="140" s="1"/>
  <c r="I334" i="140" s="1"/>
  <c r="C317" i="140"/>
  <c r="L323" i="140"/>
  <c r="L324" i="140" s="1"/>
  <c r="L326" i="140" s="1"/>
  <c r="H323" i="140"/>
  <c r="H324" i="140" s="1"/>
  <c r="H326" i="140" s="1"/>
  <c r="D317" i="140"/>
  <c r="O323" i="140"/>
  <c r="O324" i="140" s="1"/>
  <c r="O326" i="140" s="1"/>
  <c r="C331" i="140"/>
  <c r="C332" i="140" s="1"/>
  <c r="G323" i="140"/>
  <c r="G324" i="140" s="1"/>
  <c r="G326" i="140" s="1"/>
  <c r="N323" i="140"/>
  <c r="N324" i="140" s="1"/>
  <c r="N326" i="140" s="1"/>
  <c r="J323" i="140"/>
  <c r="J324" i="140" s="1"/>
  <c r="J326" i="140" s="1"/>
  <c r="F323" i="140"/>
  <c r="F324" i="140" s="1"/>
  <c r="M323" i="140"/>
  <c r="M324" i="140" s="1"/>
  <c r="I323" i="140"/>
  <c r="I324" i="140" s="1"/>
  <c r="E323" i="140"/>
  <c r="E324" i="140" s="1"/>
  <c r="D12" i="141"/>
  <c r="C323" i="140"/>
  <c r="C324" i="140" s="1"/>
  <c r="F41" i="141"/>
  <c r="K41" i="141" s="1"/>
  <c r="E41" i="141"/>
  <c r="J41" i="141" s="1"/>
  <c r="D331" i="140"/>
  <c r="D332" i="140" s="1"/>
  <c r="J54" i="141"/>
  <c r="K54" i="141"/>
  <c r="K55" i="141"/>
  <c r="K56" i="141"/>
  <c r="I57" i="141"/>
  <c r="J58" i="141"/>
  <c r="K59" i="141"/>
  <c r="K60" i="141"/>
  <c r="O63" i="141"/>
  <c r="K63" i="141"/>
  <c r="M59" i="141"/>
  <c r="F336" i="140"/>
  <c r="H336" i="140"/>
  <c r="H338" i="140" s="1"/>
  <c r="I336" i="140"/>
  <c r="I338" i="140" s="1"/>
  <c r="J336" i="140"/>
  <c r="J338" i="140" s="1"/>
  <c r="L336" i="140"/>
  <c r="L338" i="140" s="1"/>
  <c r="M336" i="140"/>
  <c r="M338" i="140" s="1"/>
  <c r="N336" i="140"/>
  <c r="N338" i="140" s="1"/>
  <c r="C336" i="140"/>
  <c r="K39" i="141"/>
  <c r="N40" i="141"/>
  <c r="J40" i="141"/>
  <c r="K40" i="141"/>
  <c r="I41" i="141"/>
  <c r="I42" i="141"/>
  <c r="K42" i="141"/>
  <c r="J43" i="141"/>
  <c r="K43" i="141"/>
  <c r="I44" i="141"/>
  <c r="K44" i="141"/>
  <c r="K45" i="141"/>
  <c r="I46" i="141"/>
  <c r="J46" i="141"/>
  <c r="K46" i="141"/>
  <c r="I47" i="141"/>
  <c r="J47" i="141"/>
  <c r="I48" i="141"/>
  <c r="J48" i="141"/>
  <c r="K48" i="141"/>
  <c r="H48" i="141"/>
  <c r="H47" i="141"/>
  <c r="H46" i="141"/>
  <c r="H45" i="141"/>
  <c r="H42" i="141"/>
  <c r="H41" i="141"/>
  <c r="H40" i="141"/>
  <c r="I43" i="141"/>
  <c r="I45" i="141"/>
  <c r="K24" i="141"/>
  <c r="I25" i="141"/>
  <c r="K27" i="141"/>
  <c r="J30" i="141"/>
  <c r="K31" i="141"/>
  <c r="N33" i="141"/>
  <c r="H32" i="141"/>
  <c r="M29" i="141"/>
  <c r="H28" i="141"/>
  <c r="M25" i="141"/>
  <c r="E328" i="140"/>
  <c r="F328" i="140"/>
  <c r="G328" i="140"/>
  <c r="G330" i="140" s="1"/>
  <c r="I328" i="140"/>
  <c r="I330" i="140" s="1"/>
  <c r="J328" i="140"/>
  <c r="J330" i="140" s="1"/>
  <c r="K328" i="140"/>
  <c r="K330" i="140" s="1"/>
  <c r="L328" i="140"/>
  <c r="M328" i="140"/>
  <c r="M330" i="140" s="1"/>
  <c r="N328" i="140"/>
  <c r="N330" i="140" s="1"/>
  <c r="O328" i="140"/>
  <c r="O330" i="140" s="1"/>
  <c r="D328" i="140"/>
  <c r="C328" i="140"/>
  <c r="I10" i="141"/>
  <c r="K10" i="141"/>
  <c r="N11" i="141"/>
  <c r="J12" i="141"/>
  <c r="K12" i="141"/>
  <c r="K13" i="141"/>
  <c r="O14" i="141"/>
  <c r="N15" i="141"/>
  <c r="J15" i="141"/>
  <c r="K17" i="141"/>
  <c r="I18" i="141"/>
  <c r="K18" i="141"/>
  <c r="H18" i="141"/>
  <c r="H17" i="141"/>
  <c r="M11" i="141"/>
  <c r="N61" i="141"/>
  <c r="K57" i="141"/>
  <c r="J53" i="141"/>
  <c r="O53" i="141" s="1"/>
  <c r="I53" i="141"/>
  <c r="N53" i="141" s="1"/>
  <c r="H53" i="141"/>
  <c r="M53" i="141" s="1"/>
  <c r="J38" i="141"/>
  <c r="O38" i="141" s="1"/>
  <c r="I38" i="141"/>
  <c r="N38" i="141" s="1"/>
  <c r="H38" i="141"/>
  <c r="M38" i="141" s="1"/>
  <c r="K33" i="141"/>
  <c r="M33" i="141"/>
  <c r="K30" i="141"/>
  <c r="K29" i="141"/>
  <c r="K25" i="141"/>
  <c r="M23" i="141"/>
  <c r="J23" i="141"/>
  <c r="O23" i="141" s="1"/>
  <c r="I23" i="141"/>
  <c r="N23" i="141" s="1"/>
  <c r="H23" i="141"/>
  <c r="K15" i="141"/>
  <c r="K11" i="141"/>
  <c r="J8" i="141"/>
  <c r="O8" i="141" s="1"/>
  <c r="I8" i="141"/>
  <c r="N8" i="141" s="1"/>
  <c r="H8" i="141"/>
  <c r="M8" i="141" s="1"/>
  <c r="L318" i="140" l="1"/>
  <c r="L339" i="140" s="1"/>
  <c r="L340" i="140" s="1"/>
  <c r="C318" i="140"/>
  <c r="O318" i="140"/>
  <c r="O339" i="140" s="1"/>
  <c r="O340" i="140" s="1"/>
  <c r="K318" i="140"/>
  <c r="K339" i="140" s="1"/>
  <c r="K340" i="140" s="1"/>
  <c r="H318" i="140"/>
  <c r="H339" i="140" s="1"/>
  <c r="H340" i="140" s="1"/>
  <c r="M318" i="140"/>
  <c r="M339" i="140" s="1"/>
  <c r="M340" i="140" s="1"/>
  <c r="N318" i="140"/>
  <c r="N339" i="140" s="1"/>
  <c r="N340" i="140" s="1"/>
  <c r="I318" i="140"/>
  <c r="I339" i="140" s="1"/>
  <c r="I340" i="140" s="1"/>
  <c r="J318" i="140"/>
  <c r="J339" i="140" s="1"/>
  <c r="J340" i="140" s="1"/>
  <c r="G318" i="140"/>
  <c r="G339" i="140" s="1"/>
  <c r="G340" i="140" s="1"/>
  <c r="F341" i="140" s="1"/>
  <c r="E318" i="140"/>
  <c r="E339" i="140" s="1"/>
  <c r="E340" i="140" s="1"/>
  <c r="D318" i="140"/>
  <c r="D339" i="140" s="1"/>
  <c r="D340" i="140" s="1"/>
  <c r="D329" i="140"/>
  <c r="I40" i="141"/>
  <c r="M16" i="141"/>
  <c r="O11" i="141"/>
  <c r="O33" i="141"/>
  <c r="O25" i="141"/>
  <c r="M56" i="141"/>
  <c r="M60" i="141"/>
  <c r="M62" i="141"/>
  <c r="N60" i="141"/>
  <c r="N58" i="141"/>
  <c r="N56" i="141"/>
  <c r="O60" i="141"/>
  <c r="O56" i="141"/>
  <c r="O29" i="141"/>
  <c r="F329" i="140"/>
  <c r="D337" i="140"/>
  <c r="C339" i="140"/>
  <c r="C340" i="140" s="1"/>
  <c r="E337" i="140"/>
  <c r="M58" i="141"/>
  <c r="K14" i="141"/>
  <c r="M42" i="141"/>
  <c r="O9" i="141"/>
  <c r="N29" i="141"/>
  <c r="M30" i="141"/>
  <c r="M26" i="141"/>
  <c r="O10" i="141"/>
  <c r="O18" i="141"/>
  <c r="O41" i="141"/>
  <c r="O62" i="141"/>
  <c r="M9" i="141"/>
  <c r="N63" i="141"/>
  <c r="C64" i="141"/>
  <c r="M54" i="141"/>
  <c r="N57" i="141"/>
  <c r="K9" i="141"/>
  <c r="J62" i="141"/>
  <c r="M61" i="141"/>
  <c r="M46" i="141"/>
  <c r="N47" i="141"/>
  <c r="D336" i="140"/>
  <c r="D338" i="140" s="1"/>
  <c r="O54" i="141"/>
  <c r="I11" i="141"/>
  <c r="N26" i="141"/>
  <c r="K58" i="141"/>
  <c r="N62" i="141"/>
  <c r="K47" i="141"/>
  <c r="K49" i="141" s="1"/>
  <c r="E336" i="140"/>
  <c r="E338" i="140" s="1"/>
  <c r="N59" i="141"/>
  <c r="M57" i="141"/>
  <c r="O26" i="141"/>
  <c r="O336" i="140"/>
  <c r="O338" i="140" s="1"/>
  <c r="K336" i="140"/>
  <c r="K338" i="140" s="1"/>
  <c r="G336" i="140"/>
  <c r="G338" i="140" s="1"/>
  <c r="F337" i="140"/>
  <c r="K62" i="141"/>
  <c r="N16" i="141"/>
  <c r="N30" i="141"/>
  <c r="O57" i="141"/>
  <c r="O61" i="141"/>
  <c r="K61" i="141"/>
  <c r="M63" i="141"/>
  <c r="H56" i="141"/>
  <c r="D333" i="140"/>
  <c r="F333" i="140"/>
  <c r="F334" i="140"/>
  <c r="E333" i="140"/>
  <c r="O15" i="141"/>
  <c r="O30" i="141"/>
  <c r="I33" i="141"/>
  <c r="O40" i="141"/>
  <c r="N44" i="141"/>
  <c r="N48" i="141"/>
  <c r="E334" i="140"/>
  <c r="O27" i="141"/>
  <c r="I29" i="141"/>
  <c r="O44" i="141"/>
  <c r="M40" i="141"/>
  <c r="N42" i="141"/>
  <c r="N46" i="141"/>
  <c r="M10" i="141"/>
  <c r="M14" i="141"/>
  <c r="M48" i="141"/>
  <c r="M44" i="141"/>
  <c r="O46" i="141"/>
  <c r="O42" i="141"/>
  <c r="M39" i="141"/>
  <c r="N43" i="141"/>
  <c r="O39" i="141"/>
  <c r="O43" i="141"/>
  <c r="M43" i="141"/>
  <c r="M47" i="141"/>
  <c r="F49" i="141"/>
  <c r="O47" i="141"/>
  <c r="E329" i="140"/>
  <c r="H328" i="140"/>
  <c r="H330" i="140" s="1"/>
  <c r="M32" i="141"/>
  <c r="M28" i="141"/>
  <c r="E34" i="141"/>
  <c r="M13" i="141"/>
  <c r="J26" i="141"/>
  <c r="L330" i="140"/>
  <c r="N24" i="141"/>
  <c r="O28" i="141"/>
  <c r="O32" i="141"/>
  <c r="N28" i="141"/>
  <c r="N32" i="141"/>
  <c r="O24" i="141"/>
  <c r="K28" i="141"/>
  <c r="K32" i="141"/>
  <c r="C34" i="141"/>
  <c r="F325" i="140"/>
  <c r="E325" i="140"/>
  <c r="O17" i="141"/>
  <c r="H14" i="141"/>
  <c r="M17" i="141"/>
  <c r="N14" i="141"/>
  <c r="O12" i="141"/>
  <c r="D325" i="140"/>
  <c r="N13" i="141"/>
  <c r="M326" i="140"/>
  <c r="I326" i="140"/>
  <c r="N10" i="141"/>
  <c r="O16" i="141"/>
  <c r="K16" i="141"/>
  <c r="N18" i="141"/>
  <c r="I14" i="141"/>
  <c r="H24" i="141"/>
  <c r="H10" i="141"/>
  <c r="N9" i="141"/>
  <c r="E19" i="141"/>
  <c r="J19" i="141" s="1"/>
  <c r="I15" i="141"/>
  <c r="J16" i="141"/>
  <c r="N17" i="141"/>
  <c r="M18" i="141"/>
  <c r="N25" i="141"/>
  <c r="F34" i="141"/>
  <c r="N27" i="141"/>
  <c r="O31" i="141"/>
  <c r="D49" i="141"/>
  <c r="N39" i="141"/>
  <c r="N41" i="141"/>
  <c r="O45" i="141"/>
  <c r="O48" i="141"/>
  <c r="O55" i="141"/>
  <c r="O58" i="141"/>
  <c r="I61" i="141"/>
  <c r="F19" i="141"/>
  <c r="K19" i="141" s="1"/>
  <c r="M24" i="141"/>
  <c r="M31" i="141"/>
  <c r="M45" i="141"/>
  <c r="E64" i="141"/>
  <c r="M55" i="141"/>
  <c r="H60" i="141"/>
  <c r="H13" i="141"/>
  <c r="D64" i="141"/>
  <c r="M12" i="141"/>
  <c r="D19" i="141"/>
  <c r="I19" i="141" s="1"/>
  <c r="C19" i="141"/>
  <c r="H19" i="141" s="1"/>
  <c r="H9" i="141"/>
  <c r="J11" i="141"/>
  <c r="N12" i="141"/>
  <c r="O13" i="141"/>
  <c r="M27" i="141"/>
  <c r="N31" i="141"/>
  <c r="I39" i="141"/>
  <c r="C49" i="141"/>
  <c r="N45" i="141"/>
  <c r="N55" i="141"/>
  <c r="O59" i="141"/>
  <c r="J9" i="141"/>
  <c r="H11" i="141"/>
  <c r="I12" i="141"/>
  <c r="J13" i="141"/>
  <c r="H15" i="141"/>
  <c r="I16" i="141"/>
  <c r="J17" i="141"/>
  <c r="H25" i="141"/>
  <c r="I26" i="141"/>
  <c r="J27" i="141"/>
  <c r="H29" i="141"/>
  <c r="I30" i="141"/>
  <c r="J31" i="141"/>
  <c r="H33" i="141"/>
  <c r="D34" i="141"/>
  <c r="H39" i="141"/>
  <c r="E49" i="141"/>
  <c r="I54" i="141"/>
  <c r="N54" i="141"/>
  <c r="J55" i="141"/>
  <c r="H57" i="141"/>
  <c r="I58" i="141"/>
  <c r="J59" i="141"/>
  <c r="H61" i="141"/>
  <c r="I62" i="141"/>
  <c r="J63" i="141"/>
  <c r="F64" i="141"/>
  <c r="I24" i="141"/>
  <c r="J25" i="141"/>
  <c r="K26" i="141"/>
  <c r="H27" i="141"/>
  <c r="I28" i="141"/>
  <c r="J29" i="141"/>
  <c r="H31" i="141"/>
  <c r="I32" i="141"/>
  <c r="J33" i="141"/>
  <c r="J39" i="141"/>
  <c r="M41" i="141"/>
  <c r="H55" i="141"/>
  <c r="I56" i="141"/>
  <c r="J57" i="141"/>
  <c r="H59" i="141"/>
  <c r="I60" i="141"/>
  <c r="J61" i="141"/>
  <c r="H63" i="141"/>
  <c r="I9" i="141"/>
  <c r="J10" i="141"/>
  <c r="H12" i="141"/>
  <c r="I13" i="141"/>
  <c r="J14" i="141"/>
  <c r="H16" i="141"/>
  <c r="I17" i="141"/>
  <c r="J18" i="141"/>
  <c r="J24" i="141"/>
  <c r="H26" i="141"/>
  <c r="I27" i="141"/>
  <c r="J28" i="141"/>
  <c r="H30" i="141"/>
  <c r="I31" i="141"/>
  <c r="J32" i="141"/>
  <c r="H54" i="141"/>
  <c r="I55" i="141"/>
  <c r="J56" i="141"/>
  <c r="H58" i="141"/>
  <c r="I59" i="141"/>
  <c r="J60" i="141"/>
  <c r="H62" i="141"/>
  <c r="I63" i="141"/>
  <c r="D330" i="140"/>
  <c r="E326" i="140"/>
  <c r="E330" i="140"/>
  <c r="D334" i="140"/>
  <c r="F326" i="140"/>
  <c r="F330" i="140"/>
  <c r="F338" i="140"/>
  <c r="D341" i="140" l="1"/>
  <c r="E341" i="140"/>
  <c r="K34" i="141"/>
  <c r="K64" i="141"/>
  <c r="M49" i="141"/>
  <c r="O64" i="141"/>
  <c r="N64" i="141"/>
  <c r="M64" i="141"/>
  <c r="O49" i="141"/>
  <c r="O19" i="141"/>
  <c r="O34" i="141"/>
  <c r="N34" i="141"/>
  <c r="M34" i="141"/>
  <c r="M19" i="141"/>
  <c r="J64" i="141"/>
  <c r="J34" i="141"/>
  <c r="I34" i="141"/>
  <c r="I49" i="141"/>
  <c r="H64" i="141"/>
  <c r="I64" i="141"/>
  <c r="N49" i="141"/>
  <c r="N19" i="141"/>
  <c r="H34" i="141"/>
  <c r="J49" i="141"/>
  <c r="H49" i="141"/>
  <c r="C123" i="102" l="1"/>
  <c r="C287" i="102" l="1"/>
  <c r="C258" i="102"/>
  <c r="C78" i="102" l="1"/>
  <c r="C63" i="102" l="1"/>
  <c r="C94" i="102"/>
  <c r="C108" i="102"/>
  <c r="C137" i="102"/>
  <c r="C151" i="102"/>
  <c r="C168" i="102"/>
  <c r="C182" i="102"/>
  <c r="C198" i="102"/>
  <c r="C213" i="102"/>
  <c r="C230" i="102"/>
  <c r="C246" i="102"/>
  <c r="C272" i="102"/>
  <c r="C302" i="102"/>
  <c r="C47" i="102"/>
  <c r="C31" i="102"/>
  <c r="C16" i="102"/>
</calcChain>
</file>

<file path=xl/sharedStrings.xml><?xml version="1.0" encoding="utf-8"?>
<sst xmlns="http://schemas.openxmlformats.org/spreadsheetml/2006/main" count="1208" uniqueCount="343">
  <si>
    <t>Масса порции</t>
  </si>
  <si>
    <t>Пищевые вещества (г)</t>
  </si>
  <si>
    <t>Б</t>
  </si>
  <si>
    <t>Ж</t>
  </si>
  <si>
    <t>У</t>
  </si>
  <si>
    <t>Соотношение БЖУ в % от ЭЦ</t>
  </si>
  <si>
    <t>Хлеб пшеничный</t>
  </si>
  <si>
    <t>Итого за обед</t>
  </si>
  <si>
    <t>Обед</t>
  </si>
  <si>
    <t>Витамины (мг)</t>
  </si>
  <si>
    <t>Минеральные вещества (мг)</t>
  </si>
  <si>
    <t>В1</t>
  </si>
  <si>
    <t>С</t>
  </si>
  <si>
    <t>А (мкг)</t>
  </si>
  <si>
    <t>Е</t>
  </si>
  <si>
    <t>Са</t>
  </si>
  <si>
    <t>Р</t>
  </si>
  <si>
    <t>Mg</t>
  </si>
  <si>
    <t>Fe</t>
  </si>
  <si>
    <t>Хлеб ржаной</t>
  </si>
  <si>
    <t>Итого за Обед</t>
  </si>
  <si>
    <t>_Завтрак</t>
  </si>
  <si>
    <t>День/неделя: Пятница-2</t>
  </si>
  <si>
    <t>День/неделя: Четверг-2</t>
  </si>
  <si>
    <t>День/неделя: Среда-2</t>
  </si>
  <si>
    <t>День/неделя: Вторник-2</t>
  </si>
  <si>
    <t>День/неделя: Понедельник-2</t>
  </si>
  <si>
    <t>День/неделя: Пятница-1</t>
  </si>
  <si>
    <t>День/неделя: Четверг-1</t>
  </si>
  <si>
    <t>День/неделя: Среда-1</t>
  </si>
  <si>
    <t>День/неделя: Вторник-1</t>
  </si>
  <si>
    <t>Энергетическая ценность (ккал)</t>
  </si>
  <si>
    <t>Наименование дней недели, блюд</t>
  </si>
  <si>
    <t>№ рец.</t>
  </si>
  <si>
    <t>Итого</t>
  </si>
  <si>
    <t>Картофельное пюре</t>
  </si>
  <si>
    <t>День/неделя: Понедельник-1</t>
  </si>
  <si>
    <t>Итого за завтраки</t>
  </si>
  <si>
    <t>Среднее значение за завтраки</t>
  </si>
  <si>
    <t>Среднее значение за обеды</t>
  </si>
  <si>
    <t xml:space="preserve">Итого за весь период </t>
  </si>
  <si>
    <t xml:space="preserve">Среднее значение </t>
  </si>
  <si>
    <t>Пастила</t>
  </si>
  <si>
    <t>Полдник</t>
  </si>
  <si>
    <t>Итого за Полдник</t>
  </si>
  <si>
    <t>Рис отварной</t>
  </si>
  <si>
    <t>Рагу из овощей</t>
  </si>
  <si>
    <t>Омлет натуральный</t>
  </si>
  <si>
    <t>71М</t>
  </si>
  <si>
    <t xml:space="preserve">Чай с сахаром </t>
  </si>
  <si>
    <t>Фрукты (яблоки)</t>
  </si>
  <si>
    <t>Завтрак</t>
  </si>
  <si>
    <t>Промежуточное питание</t>
  </si>
  <si>
    <t>Итого за Промежуточное питание</t>
  </si>
  <si>
    <t>Кофейный напиток</t>
  </si>
  <si>
    <t>Подгарнировка из овощей свежих (огурцы)</t>
  </si>
  <si>
    <t>Итого за завтрак</t>
  </si>
  <si>
    <t>Основное меню 7+ лет</t>
  </si>
  <si>
    <t>Батон нарезной из муки в/с</t>
  </si>
  <si>
    <t xml:space="preserve">Подгарнировка из огурцов  свежих </t>
  </si>
  <si>
    <t xml:space="preserve">Чай с лимоном </t>
  </si>
  <si>
    <t>Итого за Завтрак</t>
  </si>
  <si>
    <t>Сравнительная структура типового основного и типового диетического (сахарный диабет) меню</t>
  </si>
  <si>
    <t xml:space="preserve">Каша жидкая молочная (рисовая) </t>
  </si>
  <si>
    <t>Бутерброд с сыром "Голландский" и маслом сливочным</t>
  </si>
  <si>
    <t>Какао с молоком</t>
  </si>
  <si>
    <t>Фрукты свежие (яблоки)</t>
  </si>
  <si>
    <t>Жаркое по-домашнему</t>
  </si>
  <si>
    <t>Фруктовый чай</t>
  </si>
  <si>
    <t>Хлеб ржаной йодированный</t>
  </si>
  <si>
    <t>Кисломолочный продукт (кефир 2,5 %-ой жирности)</t>
  </si>
  <si>
    <t>Салат из овощей (помидоров и огурцов)</t>
  </si>
  <si>
    <t>Котлеты рубленные из кур, запеченные с соусом молочным</t>
  </si>
  <si>
    <t>Каша вязкая с маслом сливочным (ячневая), 130/5</t>
  </si>
  <si>
    <t>Сок натуральный (яблочный)</t>
  </si>
  <si>
    <t>Салат из овощей (белокачанной капусты)</t>
  </si>
  <si>
    <t>Рыба запеченная с молочным соусом</t>
  </si>
  <si>
    <t>Чай с лимоном</t>
  </si>
  <si>
    <t>Пирог фруктовый "Школьный"</t>
  </si>
  <si>
    <t xml:space="preserve">Фрукты свежие (яблоки) </t>
  </si>
  <si>
    <t>Овощи свежие (помидоры)</t>
  </si>
  <si>
    <t>Омлет с колбасой или сосисками</t>
  </si>
  <si>
    <t>Фрукты свежие (груши)</t>
  </si>
  <si>
    <t>Овощи свежие (огурцы)</t>
  </si>
  <si>
    <t>Подгарнировка из свежих овощей (огурцы)</t>
  </si>
  <si>
    <t>Котлеты (биточки) особые</t>
  </si>
  <si>
    <t>Сок натуральный (персиковый)</t>
  </si>
  <si>
    <t xml:space="preserve">Шницель рыбный натуральный  </t>
  </si>
  <si>
    <t xml:space="preserve">Картофель отварной </t>
  </si>
  <si>
    <t>Сок  натуральный (грушевый)</t>
  </si>
  <si>
    <t>Тефтели из говядины с соусом сметанным, 60/50</t>
  </si>
  <si>
    <t>Каша вязкая с маслом сливочным (гречневая), 150/5</t>
  </si>
  <si>
    <t>Кондитерское изделие (печенье сахарное)</t>
  </si>
  <si>
    <t>Пудинг из творога (запечённый) с молоком сгущенным, 160/15</t>
  </si>
  <si>
    <t>Кисломолочный продукт (йогурт 3,2 %-ой жирности)</t>
  </si>
  <si>
    <t>Фрикадельки из кур или бройлеров-цыплят с соусом молочным, 65/50</t>
  </si>
  <si>
    <t>297М</t>
  </si>
  <si>
    <t>203М</t>
  </si>
  <si>
    <t>Макаронные изделия отварные с маслом, 110/5</t>
  </si>
  <si>
    <t>Кофейный напиток на молоке</t>
  </si>
  <si>
    <t>Фрукты свежие (персики)</t>
  </si>
  <si>
    <t xml:space="preserve">379М </t>
  </si>
  <si>
    <t>Щи из свежей капусты с картофелем</t>
  </si>
  <si>
    <t>Гуляш</t>
  </si>
  <si>
    <t>Фрукты свежие  (яблоки)</t>
  </si>
  <si>
    <t>Сок натуральный (грушевый)</t>
  </si>
  <si>
    <t xml:space="preserve">Хлеб пшеничный </t>
  </si>
  <si>
    <t>Каша вязкая с маслом сливочным  (перловая), 150/5</t>
  </si>
  <si>
    <t>Овощи свежие  (огурцы)</t>
  </si>
  <si>
    <t xml:space="preserve">Суп крестьянский с крупой </t>
  </si>
  <si>
    <t xml:space="preserve">Рыба припущенная </t>
  </si>
  <si>
    <t>Компот из сухофруктов</t>
  </si>
  <si>
    <t>Молоко 2,5 %-ной жирности</t>
  </si>
  <si>
    <t>Запеканка из творога</t>
  </si>
  <si>
    <t>Соус сметанный сладкий</t>
  </si>
  <si>
    <t xml:space="preserve">Компот из ягод </t>
  </si>
  <si>
    <t>Кисломолочный продукт (ряженка 2,7 %-ной жирности)</t>
  </si>
  <si>
    <t>Суп картофельный с мясными фрикадельками, 250/20</t>
  </si>
  <si>
    <t>Рассольник по-ленинградски</t>
  </si>
  <si>
    <t xml:space="preserve">Птица запеченная </t>
  </si>
  <si>
    <t>Борщ с картофелем и фасолью</t>
  </si>
  <si>
    <t xml:space="preserve">Рыба тушенная в томате с овощами </t>
  </si>
  <si>
    <t xml:space="preserve">Чай с молоком        </t>
  </si>
  <si>
    <t>Пирог фруктовый "Кубанский"</t>
  </si>
  <si>
    <t>Сок натуральный (виноградный)</t>
  </si>
  <si>
    <t>Л135</t>
  </si>
  <si>
    <t>Суп из овощей</t>
  </si>
  <si>
    <t>Омлет с сыром</t>
  </si>
  <si>
    <t>Зеленый горошек консервированный</t>
  </si>
  <si>
    <t>Кисломолочный продукт (йогурт 2,7 %-ной жирности)</t>
  </si>
  <si>
    <t xml:space="preserve">Борщ </t>
  </si>
  <si>
    <t>256/330</t>
  </si>
  <si>
    <t>Мясо тушеное в соусе</t>
  </si>
  <si>
    <t>Напиток из сухофруктов</t>
  </si>
  <si>
    <t>Каша вязкая с маслом сливочным (рисовая), 150/5</t>
  </si>
  <si>
    <t xml:space="preserve">Овощи натуральные </t>
  </si>
  <si>
    <t>Л 147</t>
  </si>
  <si>
    <t xml:space="preserve">Котлеты или биточки рыбные </t>
  </si>
  <si>
    <t xml:space="preserve">Компот из фруктов </t>
  </si>
  <si>
    <t>Картофель отварной (с маслом сливочным), 140/5</t>
  </si>
  <si>
    <t>Л 145</t>
  </si>
  <si>
    <t>Суп летний овощной</t>
  </si>
  <si>
    <t>Шницель натуральный рубленный</t>
  </si>
  <si>
    <t>*359</t>
  </si>
  <si>
    <t>Кисель из сока плодового или ягодного натурального с сахаром</t>
  </si>
  <si>
    <t>Кисломолочный продукт (кефир 2,7 %-ной жирности)</t>
  </si>
  <si>
    <t>Каша вязкая с маслом сливочным (пшеничная), 150/5</t>
  </si>
  <si>
    <t>Борщ с капустой и картофелем</t>
  </si>
  <si>
    <t xml:space="preserve">Сосиска запеченная с сыром  </t>
  </si>
  <si>
    <t>Соус молочный</t>
  </si>
  <si>
    <t>Кондитерское изделие (вафли молочные)</t>
  </si>
  <si>
    <t xml:space="preserve">Хлеб ржаной йодированный </t>
  </si>
  <si>
    <t xml:space="preserve">Макаронные изделия отварные с овощами, 125/5 </t>
  </si>
  <si>
    <t>Суп крестьянский с крупой  (перловая)</t>
  </si>
  <si>
    <t xml:space="preserve">Суп с макаронными изделиями </t>
  </si>
  <si>
    <t>Салат из овощей (белокачанной капусты с морковью)</t>
  </si>
  <si>
    <t xml:space="preserve">Выполнение СанПиН, % от суточной нормы </t>
  </si>
  <si>
    <t>Итого за обеды</t>
  </si>
  <si>
    <t xml:space="preserve">100 % Норма СанПиН </t>
  </si>
  <si>
    <t>Меню БМД 7+ лет</t>
  </si>
  <si>
    <t>294М/БМД</t>
  </si>
  <si>
    <t>377М/БМД</t>
  </si>
  <si>
    <t>Булочка с маком пониженной калорийности</t>
  </si>
  <si>
    <t>Сок фруктовый</t>
  </si>
  <si>
    <t>Каша вязкая с маслом растительным  (перловая), 150/5</t>
  </si>
  <si>
    <t xml:space="preserve">Булочка с маком пониженной калорийности </t>
  </si>
  <si>
    <t xml:space="preserve">Напиток витаминный </t>
  </si>
  <si>
    <t xml:space="preserve">Лепешка с кунжутом </t>
  </si>
  <si>
    <t>Мармелад</t>
  </si>
  <si>
    <t xml:space="preserve">Компот из сухофруктов </t>
  </si>
  <si>
    <t>376М/БМД</t>
  </si>
  <si>
    <t>Чай с сахаром</t>
  </si>
  <si>
    <t>Котлеты рубленые из  кролика с соусом томатным, 80/30</t>
  </si>
  <si>
    <t>Лепешка с кунжутом</t>
  </si>
  <si>
    <t xml:space="preserve">Омлет натуральный </t>
  </si>
  <si>
    <t>Напиток витаминный</t>
  </si>
  <si>
    <t xml:space="preserve">Чай с сахаром  </t>
  </si>
  <si>
    <t>Каша вязкая с маслом растительным (ячневая), 150/5</t>
  </si>
  <si>
    <t xml:space="preserve"> Кролик отварной с соусом томатным, 80/30</t>
  </si>
  <si>
    <t>Кисель из сока плодового или ягодного натурального</t>
  </si>
  <si>
    <t>Плов из птицы (грудки куриные, рис)</t>
  </si>
  <si>
    <t>Котлеты рубленные  (филе индейки) с соусом овощным, 80/30</t>
  </si>
  <si>
    <t>Котлеты рубленные из птицы с соусом овощным, 80/30</t>
  </si>
  <si>
    <t xml:space="preserve">Рассольник по-ленинградски  </t>
  </si>
  <si>
    <t>Кисель из ягод (черная смородина)</t>
  </si>
  <si>
    <t>Икра свекольная</t>
  </si>
  <si>
    <t>Каша вязкая с маслом растительным (гречневая), 150</t>
  </si>
  <si>
    <t>Компот из яблок</t>
  </si>
  <si>
    <t>Макаронные изделия отварные с  маслом растительным</t>
  </si>
  <si>
    <t xml:space="preserve">Жаркое по-домашнему (индейка  филе) </t>
  </si>
  <si>
    <t>Котлеты рубленые из кролика</t>
  </si>
  <si>
    <t xml:space="preserve">Шницель рыбный натуральный (минтай филе)  </t>
  </si>
  <si>
    <t>Индейка отварная</t>
  </si>
  <si>
    <t>Соус овощной</t>
  </si>
  <si>
    <t>Возраст 7-11 лет</t>
  </si>
  <si>
    <t>Сезон осенне-зимний</t>
  </si>
  <si>
    <t>Итого за _Завтрак</t>
  </si>
  <si>
    <t>Второй завтрак</t>
  </si>
  <si>
    <t>Итого за Второй завтрак</t>
  </si>
  <si>
    <t>Всего за Понедельник-1</t>
  </si>
  <si>
    <t>Всего за Вторник-1</t>
  </si>
  <si>
    <t>Всего за Среда-1</t>
  </si>
  <si>
    <t>Всего за Четверг-1</t>
  </si>
  <si>
    <t>Всего за Пятница-1</t>
  </si>
  <si>
    <t>Всего за Понедельник-2</t>
  </si>
  <si>
    <t>Всего за Вторник-2</t>
  </si>
  <si>
    <t>Всего за Среда-2</t>
  </si>
  <si>
    <t>Всего за Четверг-2</t>
  </si>
  <si>
    <t>Всего за Пятница-2</t>
  </si>
  <si>
    <t>Итого за полдники</t>
  </si>
  <si>
    <t>Среднее значение за полдники</t>
  </si>
  <si>
    <t xml:space="preserve">        Приложение №2</t>
  </si>
  <si>
    <t>Завтраки</t>
  </si>
  <si>
    <t>Выполнение БЖУ</t>
  </si>
  <si>
    <t>Соотношение БЖУ</t>
  </si>
  <si>
    <t>ЭЦ</t>
  </si>
  <si>
    <t>Понедельник - 1</t>
  </si>
  <si>
    <t>Вторник - 1</t>
  </si>
  <si>
    <t>Среда - 1</t>
  </si>
  <si>
    <t>Четверг - 1</t>
  </si>
  <si>
    <t>Пятница - 1</t>
  </si>
  <si>
    <t>Понедельник - 2</t>
  </si>
  <si>
    <t>Вторник - 2</t>
  </si>
  <si>
    <t>Среда - 2</t>
  </si>
  <si>
    <t>Четверг - 2</t>
  </si>
  <si>
    <t>Пятница - 2</t>
  </si>
  <si>
    <t xml:space="preserve">Среднее </t>
  </si>
  <si>
    <t>Обеды</t>
  </si>
  <si>
    <t>Полдники</t>
  </si>
  <si>
    <t>Показатели соотношения пищевых веществ и энергии Варианта реализации типового 10-ти дневного  диетического меню (БМД) для обучающихся общеобразовательных организаций Краснодарского края</t>
  </si>
  <si>
    <t>Показатели соотношения пищевых веществ и энергии Варианта реализации типового основного меню (организованного питания) для обучающихся общеобразовательных организаций Краснодарского края</t>
  </si>
  <si>
    <t>Каша вязкая с маслом растительным (ячневая)</t>
  </si>
  <si>
    <t>Фрукт (груши)</t>
  </si>
  <si>
    <t>Фрукт (яблоки)</t>
  </si>
  <si>
    <t>294/М/БДМ</t>
  </si>
  <si>
    <t>Котлеты рубленные (из мяса индейки-филе)</t>
  </si>
  <si>
    <t>302М/БМД</t>
  </si>
  <si>
    <t>Рис отварной (масло растительное)</t>
  </si>
  <si>
    <t>553/К/БМД</t>
  </si>
  <si>
    <t>Булочка с маком пониженной калорийности (раст. масло)</t>
  </si>
  <si>
    <t>88М</t>
  </si>
  <si>
    <t>Каша вязкая перловая на воде с маслом сливочным</t>
  </si>
  <si>
    <t>473К</t>
  </si>
  <si>
    <t>Напиток витаминный (шиповник, изюм)</t>
  </si>
  <si>
    <t>Овощи натуральные свежие (огурцы)</t>
  </si>
  <si>
    <t>Жаркое по-домашнему (индейка филе)</t>
  </si>
  <si>
    <t>590/К/БМД</t>
  </si>
  <si>
    <t>Лепешка с кунжутом (раст. масло)</t>
  </si>
  <si>
    <t>Огурец свежий</t>
  </si>
  <si>
    <t>98М</t>
  </si>
  <si>
    <t>Суп крестьянский с крупой</t>
  </si>
  <si>
    <t>227М</t>
  </si>
  <si>
    <t>Рыба припущенная (горбуша филе)</t>
  </si>
  <si>
    <t>312М/БМД</t>
  </si>
  <si>
    <t>Картофельное пюре (растительное масло)</t>
  </si>
  <si>
    <t>349М</t>
  </si>
  <si>
    <t>Салат из свежих помидоров и огурцов</t>
  </si>
  <si>
    <t>312К</t>
  </si>
  <si>
    <t>Котлеты рубленные (из мяса птицы кур)</t>
  </si>
  <si>
    <t>Каша ячневая вязкая на воде с маслом сливочным</t>
  </si>
  <si>
    <t>104М</t>
  </si>
  <si>
    <t>Котлеты рубленые из  кролика (масло раст.)</t>
  </si>
  <si>
    <t>363К</t>
  </si>
  <si>
    <t>Соус томатный (2-й вариант)</t>
  </si>
  <si>
    <t>184К/БМД</t>
  </si>
  <si>
    <t>Кисель из плодов чёрной смородины</t>
  </si>
  <si>
    <t>45/М/БМД</t>
  </si>
  <si>
    <t>Салат из белокачанной капусты</t>
  </si>
  <si>
    <t>233М/328М</t>
  </si>
  <si>
    <t>Рыба запеченая (минтай филе), без соуса</t>
  </si>
  <si>
    <t>96М</t>
  </si>
  <si>
    <t>Рассольник ленинградский</t>
  </si>
  <si>
    <t>320К</t>
  </si>
  <si>
    <t>Птица запеченная (грудки кур)</t>
  </si>
  <si>
    <t>143/М/БМД</t>
  </si>
  <si>
    <t>210М/БМД</t>
  </si>
  <si>
    <t>Омлет натуральный (на воде, масло растительное)</t>
  </si>
  <si>
    <t>Борщ с фасолью и картофелем</t>
  </si>
  <si>
    <t>184К</t>
  </si>
  <si>
    <t>99/М/БМД</t>
  </si>
  <si>
    <t>Горошек зелёный</t>
  </si>
  <si>
    <t>235/М</t>
  </si>
  <si>
    <t>Шницель рыбный (минтай филе) с маслом</t>
  </si>
  <si>
    <t>125/М/БМД</t>
  </si>
  <si>
    <t>Картофель отварной (масло раст.)</t>
  </si>
  <si>
    <t>81М</t>
  </si>
  <si>
    <t>Борщ (без картофеля)</t>
  </si>
  <si>
    <t>312/К/БМД</t>
  </si>
  <si>
    <t>288М</t>
  </si>
  <si>
    <t xml:space="preserve"> Кролик отварной без масла</t>
  </si>
  <si>
    <t>Каша вязкая гречневая на воде (для меню г. Краснодар)</t>
  </si>
  <si>
    <t>Печенье</t>
  </si>
  <si>
    <t>73М</t>
  </si>
  <si>
    <t>Суп с макаронными изделиями</t>
  </si>
  <si>
    <t>234М</t>
  </si>
  <si>
    <t>292М/БМД</t>
  </si>
  <si>
    <t>Птица (грудки кур.), тушенные в соусе с овощами (крем смет.соевый)</t>
  </si>
  <si>
    <t>Шницель натурально рубленный (гов.б/к)</t>
  </si>
  <si>
    <t>Каша вязкая пшеничная на воде с маслом раст. (для меню г. Краснодар)</t>
  </si>
  <si>
    <t>Фрикадельки из кур</t>
  </si>
  <si>
    <t>331М</t>
  </si>
  <si>
    <t>309М/БМД</t>
  </si>
  <si>
    <t>Макаронные изделия отварные (масло растительное)</t>
  </si>
  <si>
    <t>82М</t>
  </si>
  <si>
    <t>Борщ из свежей капусты с картофелем</t>
  </si>
  <si>
    <t>Плов из птицы (грудки кур)</t>
  </si>
  <si>
    <t>Компот из свежих яблок</t>
  </si>
  <si>
    <t>260М/БМД</t>
  </si>
  <si>
    <t>350М/БМД</t>
  </si>
  <si>
    <t>349М/БМД</t>
  </si>
  <si>
    <t>156К/БМД</t>
  </si>
  <si>
    <t>267М/БМД</t>
  </si>
  <si>
    <t>291М/БМД</t>
  </si>
  <si>
    <t>342М/БМД</t>
  </si>
  <si>
    <t>Гуляш из свинины, 45/45</t>
  </si>
  <si>
    <t xml:space="preserve">Фруктовый чай (яблоки свежие) </t>
  </si>
  <si>
    <t xml:space="preserve">Фрукты (Груши) </t>
  </si>
  <si>
    <t>Рыба тушеная в томате с овощами (треска)</t>
  </si>
  <si>
    <t xml:space="preserve">Биточек рыбный паровой </t>
  </si>
  <si>
    <t>Фрукты (Груши)</t>
  </si>
  <si>
    <t>259М/БМД</t>
  </si>
  <si>
    <t>24/М/БМД</t>
  </si>
  <si>
    <t>84/М/БМД</t>
  </si>
  <si>
    <t>297/М/БМД</t>
  </si>
  <si>
    <t>Салат  из свежих помидоров</t>
  </si>
  <si>
    <t>23М</t>
  </si>
  <si>
    <t>Картофель отварной (с маслом растительным)</t>
  </si>
  <si>
    <t xml:space="preserve">Птица (грудки кур), тушенная в соусе с овощами </t>
  </si>
  <si>
    <t>Шницель натуральный рубленный (индейка филе),</t>
  </si>
  <si>
    <t>Каша вязкая с маслом растительным (пшеничная), 150/5</t>
  </si>
  <si>
    <t>Фрикадельки из кур или бройлеров-цыплят с соусом томатным, 65/50</t>
  </si>
  <si>
    <t>23М/ссж</t>
  </si>
  <si>
    <t>Салат из свежих помидоров</t>
  </si>
  <si>
    <t>20М/ссж</t>
  </si>
  <si>
    <t>Салат из свежих огурцов</t>
  </si>
  <si>
    <t>Рыба запеченная  (треска) с соусом овощным, 80/30</t>
  </si>
  <si>
    <t>Суп картофельный  с мясными фрикадельками (свинина б/к), 250/20</t>
  </si>
  <si>
    <t>Итого за промежуточное питание</t>
  </si>
  <si>
    <t>Среднее значение за промежуточное питание</t>
  </si>
  <si>
    <t xml:space="preserve">День/неделя: Понедельник -1 </t>
  </si>
  <si>
    <t>Вариант реализации 10-ти дневного типового диетического меню для обучающихся общеобразовательных организаций  с заболеванием: аллергия на коровье молоко</t>
  </si>
  <si>
    <t xml:space="preserve">Гуляш </t>
  </si>
  <si>
    <t xml:space="preserve">Суп картофельный  с мясными фрикадельками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</si>
</sst>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₽_-;\-* #,##0.00\ _₽_-;_-* &quot;-&quot;??\ _₽_-;_-@_-"/>
    <numFmt numFmtId="165" formatCode="0&quot;М/ссж&quot;"/>
    <numFmt numFmtId="166" formatCode="0&quot;К&quot;"/>
    <numFmt numFmtId="167" formatCode="0&quot;/М/БДМ&quot;"/>
    <numFmt numFmtId="168" formatCode="0&quot;/М/БМД&quot;"/>
    <numFmt numFmtId="169" formatCode="0&quot;/К/БМД&quot;"/>
    <numFmt numFmtId="170" formatCode="0&quot;М/БМД&quot;"/>
    <numFmt numFmtId="171" formatCode="0&quot;К/БМД&quot;"/>
  </numFmts>
  <fonts count="2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color theme="1"/>
      <name val="Times New Roman"/>
      <family val="2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2"/>
    </font>
    <font>
      <sz val="12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/>
    <xf numFmtId="0" fontId="3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5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245">
    <xf numFmtId="0" fontId="0" fillId="0" borderId="0" xfId="0"/>
    <xf numFmtId="1" fontId="7" fillId="2" borderId="4" xfId="0" applyNumberFormat="1" applyFont="1" applyFill="1" applyBorder="1" applyAlignment="1">
      <alignment horizontal="right"/>
    </xf>
    <xf numFmtId="1" fontId="7" fillId="2" borderId="5" xfId="0" applyNumberFormat="1" applyFont="1" applyFill="1" applyBorder="1" applyAlignment="1">
      <alignment horizontal="right"/>
    </xf>
    <xf numFmtId="1" fontId="7" fillId="2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vertical="justify"/>
    </xf>
    <xf numFmtId="1" fontId="7" fillId="2" borderId="1" xfId="0" applyNumberFormat="1" applyFont="1" applyFill="1" applyBorder="1"/>
    <xf numFmtId="1" fontId="7" fillId="2" borderId="4" xfId="0" applyNumberFormat="1" applyFont="1" applyFill="1" applyBorder="1"/>
    <xf numFmtId="0" fontId="7" fillId="2" borderId="5" xfId="0" applyFont="1" applyFill="1" applyBorder="1" applyAlignment="1">
      <alignment horizontal="left" vertical="justify" wrapText="1"/>
    </xf>
    <xf numFmtId="0" fontId="8" fillId="2" borderId="0" xfId="12" applyFont="1" applyFill="1" applyAlignment="1">
      <alignment horizontal="left" vertical="justify"/>
    </xf>
    <xf numFmtId="0" fontId="8" fillId="2" borderId="0" xfId="12" applyFont="1" applyFill="1" applyAlignment="1">
      <alignment vertical="center"/>
    </xf>
    <xf numFmtId="0" fontId="6" fillId="2" borderId="0" xfId="12" applyFont="1" applyFill="1"/>
    <xf numFmtId="0" fontId="11" fillId="2" borderId="0" xfId="12" applyFont="1" applyFill="1" applyAlignment="1">
      <alignment horizontal="left" vertical="center"/>
    </xf>
    <xf numFmtId="0" fontId="11" fillId="2" borderId="0" xfId="12" applyFont="1" applyFill="1" applyAlignment="1">
      <alignment horizontal="left" vertical="justify"/>
    </xf>
    <xf numFmtId="0" fontId="11" fillId="2" borderId="0" xfId="12" applyFont="1" applyFill="1" applyAlignment="1">
      <alignment vertical="center"/>
    </xf>
    <xf numFmtId="0" fontId="11" fillId="2" borderId="1" xfId="0" applyFont="1" applyFill="1" applyBorder="1" applyAlignment="1">
      <alignment vertical="justify"/>
    </xf>
    <xf numFmtId="0" fontId="11" fillId="2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right"/>
    </xf>
    <xf numFmtId="0" fontId="11" fillId="2" borderId="0" xfId="0" applyFont="1" applyFill="1" applyAlignment="1">
      <alignment vertical="justify"/>
    </xf>
    <xf numFmtId="0" fontId="12" fillId="2" borderId="1" xfId="0" applyFont="1" applyFill="1" applyBorder="1" applyAlignment="1">
      <alignment vertical="justify"/>
    </xf>
    <xf numFmtId="0" fontId="12" fillId="2" borderId="1" xfId="0" applyFont="1" applyFill="1" applyBorder="1" applyAlignment="1">
      <alignment horizontal="right"/>
    </xf>
    <xf numFmtId="0" fontId="11" fillId="2" borderId="4" xfId="0" applyFont="1" applyFill="1" applyBorder="1" applyAlignment="1">
      <alignment vertical="justify"/>
    </xf>
    <xf numFmtId="0" fontId="12" fillId="2" borderId="1" xfId="0" applyFont="1" applyFill="1" applyBorder="1"/>
    <xf numFmtId="0" fontId="12" fillId="2" borderId="4" xfId="0" applyFont="1" applyFill="1" applyBorder="1"/>
    <xf numFmtId="1" fontId="8" fillId="2" borderId="1" xfId="0" applyNumberFormat="1" applyFont="1" applyFill="1" applyBorder="1" applyAlignment="1">
      <alignment horizontal="right"/>
    </xf>
    <xf numFmtId="0" fontId="12" fillId="2" borderId="4" xfId="0" applyFont="1" applyFill="1" applyBorder="1" applyAlignment="1">
      <alignment vertical="justify"/>
    </xf>
    <xf numFmtId="0" fontId="8" fillId="2" borderId="4" xfId="0" applyFont="1" applyFill="1" applyBorder="1"/>
    <xf numFmtId="1" fontId="12" fillId="2" borderId="1" xfId="0" applyNumberFormat="1" applyFont="1" applyFill="1" applyBorder="1" applyAlignment="1">
      <alignment horizontal="right"/>
    </xf>
    <xf numFmtId="0" fontId="7" fillId="2" borderId="0" xfId="0" applyFont="1" applyFill="1" applyAlignment="1">
      <alignment vertical="center" wrapText="1"/>
    </xf>
    <xf numFmtId="0" fontId="11" fillId="2" borderId="4" xfId="0" applyFont="1" applyFill="1" applyBorder="1"/>
    <xf numFmtId="0" fontId="8" fillId="2" borderId="1" xfId="0" applyFont="1" applyFill="1" applyBorder="1" applyAlignment="1">
      <alignment vertical="justify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2" fontId="7" fillId="2" borderId="1" xfId="19" applyNumberFormat="1" applyFont="1" applyFill="1" applyBorder="1" applyAlignment="1">
      <alignment wrapText="1"/>
    </xf>
    <xf numFmtId="0" fontId="13" fillId="2" borderId="1" xfId="0" applyFont="1" applyFill="1" applyBorder="1" applyAlignment="1">
      <alignment vertical="justify"/>
    </xf>
    <xf numFmtId="0" fontId="11" fillId="2" borderId="1" xfId="0" applyFont="1" applyFill="1" applyBorder="1" applyAlignment="1">
      <alignment horizontal="right" vertical="justify"/>
    </xf>
    <xf numFmtId="0" fontId="7" fillId="2" borderId="0" xfId="12" applyFont="1" applyFill="1"/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left" vertical="center" wrapText="1"/>
    </xf>
    <xf numFmtId="0" fontId="15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/>
    </xf>
    <xf numFmtId="0" fontId="15" fillId="2" borderId="0" xfId="0" applyFont="1" applyFill="1"/>
    <xf numFmtId="1" fontId="15" fillId="2" borderId="1" xfId="0" applyNumberFormat="1" applyFont="1" applyFill="1" applyBorder="1" applyAlignment="1">
      <alignment vertical="center" wrapText="1"/>
    </xf>
    <xf numFmtId="0" fontId="15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left"/>
    </xf>
    <xf numFmtId="0" fontId="6" fillId="2" borderId="0" xfId="0" applyFont="1" applyFill="1"/>
    <xf numFmtId="0" fontId="10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/>
    </xf>
    <xf numFmtId="0" fontId="16" fillId="2" borderId="0" xfId="0" applyFont="1" applyFill="1" applyAlignment="1">
      <alignment horizontal="left" vertical="center" wrapText="1"/>
    </xf>
    <xf numFmtId="0" fontId="7" fillId="2" borderId="0" xfId="12" applyFont="1" applyFill="1" applyAlignment="1">
      <alignment horizontal="left" vertical="center"/>
    </xf>
    <xf numFmtId="0" fontId="10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/>
    <xf numFmtId="0" fontId="9" fillId="2" borderId="0" xfId="12" applyFont="1" applyFill="1"/>
    <xf numFmtId="0" fontId="16" fillId="2" borderId="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/>
    </xf>
    <xf numFmtId="0" fontId="14" fillId="2" borderId="1" xfId="0" applyFont="1" applyFill="1" applyBorder="1"/>
    <xf numFmtId="0" fontId="10" fillId="2" borderId="1" xfId="0" applyFont="1" applyFill="1" applyBorder="1" applyAlignment="1">
      <alignment horizontal="right"/>
    </xf>
    <xf numFmtId="0" fontId="10" fillId="2" borderId="2" xfId="0" applyFont="1" applyFill="1" applyBorder="1"/>
    <xf numFmtId="0" fontId="9" fillId="2" borderId="1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10" fillId="2" borderId="0" xfId="12" applyFont="1" applyFill="1"/>
    <xf numFmtId="0" fontId="17" fillId="2" borderId="0" xfId="12" applyFont="1" applyFill="1" applyAlignment="1">
      <alignment horizontal="left" vertical="center"/>
    </xf>
    <xf numFmtId="0" fontId="13" fillId="2" borderId="0" xfId="12" applyFont="1" applyFill="1" applyAlignment="1">
      <alignment horizontal="left" vertical="center"/>
    </xf>
    <xf numFmtId="0" fontId="13" fillId="2" borderId="0" xfId="0" applyFont="1" applyFill="1" applyAlignment="1">
      <alignment vertical="justify"/>
    </xf>
    <xf numFmtId="0" fontId="14" fillId="2" borderId="0" xfId="0" applyFont="1" applyFill="1"/>
    <xf numFmtId="0" fontId="14" fillId="2" borderId="1" xfId="0" applyFont="1" applyFill="1" applyBorder="1" applyAlignment="1">
      <alignment horizontal="right"/>
    </xf>
    <xf numFmtId="2" fontId="7" fillId="2" borderId="1" xfId="0" applyNumberFormat="1" applyFont="1" applyFill="1" applyBorder="1" applyAlignment="1">
      <alignment vertical="justify"/>
    </xf>
    <xf numFmtId="0" fontId="10" fillId="2" borderId="0" xfId="0" applyFont="1" applyFill="1"/>
    <xf numFmtId="0" fontId="7" fillId="2" borderId="5" xfId="0" applyFont="1" applyFill="1" applyBorder="1" applyAlignment="1">
      <alignment vertical="justify"/>
    </xf>
    <xf numFmtId="1" fontId="7" fillId="2" borderId="1" xfId="19" applyNumberFormat="1" applyFont="1" applyFill="1" applyBorder="1" applyAlignment="1">
      <alignment horizontal="right" wrapText="1"/>
    </xf>
    <xf numFmtId="2" fontId="7" fillId="2" borderId="1" xfId="0" applyNumberFormat="1" applyFont="1" applyFill="1" applyBorder="1" applyAlignment="1">
      <alignment vertical="justify" wrapText="1"/>
    </xf>
    <xf numFmtId="1" fontId="7" fillId="2" borderId="1" xfId="0" applyNumberFormat="1" applyFont="1" applyFill="1" applyBorder="1" applyAlignment="1">
      <alignment horizontal="right" wrapText="1"/>
    </xf>
    <xf numFmtId="0" fontId="13" fillId="0" borderId="0" xfId="0" applyFont="1"/>
    <xf numFmtId="0" fontId="6" fillId="0" borderId="0" xfId="12" applyFont="1"/>
    <xf numFmtId="0" fontId="6" fillId="0" borderId="0" xfId="12" applyFont="1" applyAlignment="1">
      <alignment horizontal="right"/>
    </xf>
    <xf numFmtId="0" fontId="19" fillId="2" borderId="14" xfId="0" applyFont="1" applyFill="1" applyBorder="1" applyAlignment="1">
      <alignment horizontal="center"/>
    </xf>
    <xf numFmtId="49" fontId="9" fillId="2" borderId="1" xfId="12" applyNumberFormat="1" applyFont="1" applyFill="1" applyBorder="1" applyAlignment="1">
      <alignment horizontal="center" vertical="center" wrapText="1"/>
    </xf>
    <xf numFmtId="0" fontId="9" fillId="2" borderId="1" xfId="12" applyFont="1" applyFill="1" applyBorder="1" applyAlignment="1">
      <alignment horizontal="center" vertical="center" wrapText="1"/>
    </xf>
    <xf numFmtId="2" fontId="16" fillId="2" borderId="1" xfId="14" applyNumberFormat="1" applyFont="1" applyFill="1" applyBorder="1" applyAlignment="1">
      <alignment horizontal="right" vertical="center" wrapText="1"/>
    </xf>
    <xf numFmtId="9" fontId="16" fillId="2" borderId="1" xfId="12" applyNumberFormat="1" applyFont="1" applyFill="1" applyBorder="1" applyAlignment="1">
      <alignment horizontal="center" vertical="center" wrapText="1"/>
    </xf>
    <xf numFmtId="2" fontId="16" fillId="2" borderId="1" xfId="12" applyNumberFormat="1" applyFont="1" applyFill="1" applyBorder="1" applyAlignment="1">
      <alignment horizontal="right" vertical="center" wrapText="1"/>
    </xf>
    <xf numFmtId="9" fontId="16" fillId="4" borderId="1" xfId="12" applyNumberFormat="1" applyFont="1" applyFill="1" applyBorder="1" applyAlignment="1">
      <alignment horizontal="center" vertical="center" wrapText="1"/>
    </xf>
    <xf numFmtId="9" fontId="16" fillId="2" borderId="0" xfId="12" applyNumberFormat="1" applyFont="1" applyFill="1" applyAlignment="1">
      <alignment horizontal="center" vertical="center" wrapText="1"/>
    </xf>
    <xf numFmtId="2" fontId="16" fillId="2" borderId="1" xfId="14" applyNumberFormat="1" applyFont="1" applyFill="1" applyBorder="1" applyAlignment="1">
      <alignment vertical="center" wrapText="1"/>
    </xf>
    <xf numFmtId="2" fontId="16" fillId="2" borderId="1" xfId="12" applyNumberFormat="1" applyFont="1" applyFill="1" applyBorder="1" applyAlignment="1">
      <alignment vertical="center" wrapText="1"/>
    </xf>
    <xf numFmtId="2" fontId="16" fillId="2" borderId="1" xfId="12" applyNumberFormat="1" applyFont="1" applyFill="1" applyBorder="1"/>
    <xf numFmtId="2" fontId="16" fillId="2" borderId="1" xfId="12" applyNumberFormat="1" applyFont="1" applyFill="1" applyBorder="1" applyAlignment="1">
      <alignment horizontal="right"/>
    </xf>
    <xf numFmtId="0" fontId="20" fillId="0" borderId="0" xfId="0" applyFont="1"/>
    <xf numFmtId="2" fontId="13" fillId="0" borderId="0" xfId="0" applyNumberFormat="1" applyFont="1"/>
    <xf numFmtId="1" fontId="13" fillId="0" borderId="0" xfId="0" applyNumberFormat="1" applyFont="1"/>
    <xf numFmtId="0" fontId="11" fillId="2" borderId="0" xfId="0" applyFont="1" applyFill="1"/>
    <xf numFmtId="0" fontId="8" fillId="2" borderId="0" xfId="0" applyFont="1" applyFill="1"/>
    <xf numFmtId="1" fontId="12" fillId="2" borderId="0" xfId="0" applyNumberFormat="1" applyFont="1" applyFill="1" applyAlignment="1">
      <alignment horizontal="right"/>
    </xf>
    <xf numFmtId="0" fontId="10" fillId="2" borderId="2" xfId="0" applyFont="1" applyFill="1" applyBorder="1" applyAlignment="1">
      <alignment horizontal="right"/>
    </xf>
    <xf numFmtId="1" fontId="10" fillId="2" borderId="1" xfId="0" applyNumberFormat="1" applyFont="1" applyFill="1" applyBorder="1"/>
    <xf numFmtId="1" fontId="11" fillId="2" borderId="5" xfId="0" applyNumberFormat="1" applyFont="1" applyFill="1" applyBorder="1" applyAlignment="1">
      <alignment horizontal="right"/>
    </xf>
    <xf numFmtId="0" fontId="11" fillId="2" borderId="1" xfId="0" applyFont="1" applyFill="1" applyBorder="1"/>
    <xf numFmtId="0" fontId="13" fillId="2" borderId="0" xfId="0" applyFont="1" applyFill="1"/>
    <xf numFmtId="0" fontId="18" fillId="2" borderId="0" xfId="0" applyFont="1" applyFill="1"/>
    <xf numFmtId="0" fontId="8" fillId="2" borderId="0" xfId="12" applyFont="1" applyFill="1" applyAlignment="1">
      <alignment horizontal="right"/>
    </xf>
    <xf numFmtId="0" fontId="8" fillId="2" borderId="0" xfId="12" applyFont="1" applyFill="1"/>
    <xf numFmtId="0" fontId="11" fillId="2" borderId="0" xfId="12" applyFont="1" applyFill="1" applyAlignment="1">
      <alignment horizontal="right"/>
    </xf>
    <xf numFmtId="0" fontId="11" fillId="2" borderId="0" xfId="12" applyFont="1" applyFill="1"/>
    <xf numFmtId="0" fontId="8" fillId="2" borderId="0" xfId="12" applyFont="1" applyFill="1" applyAlignment="1">
      <alignment horizontal="right" vertical="center" wrapText="1"/>
    </xf>
    <xf numFmtId="0" fontId="8" fillId="2" borderId="0" xfId="0" applyFont="1" applyFill="1" applyAlignment="1">
      <alignment horizontal="righ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right" vertical="center" wrapText="1"/>
    </xf>
    <xf numFmtId="0" fontId="12" fillId="2" borderId="0" xfId="0" applyFont="1" applyFill="1" applyAlignment="1">
      <alignment horizontal="left" vertical="center" wrapText="1"/>
    </xf>
    <xf numFmtId="167" fontId="11" fillId="2" borderId="1" xfId="1" applyNumberFormat="1" applyFont="1" applyFill="1" applyBorder="1" applyAlignment="1">
      <alignment horizontal="right" vertical="center" wrapText="1"/>
    </xf>
    <xf numFmtId="0" fontId="11" fillId="2" borderId="1" xfId="1" applyFont="1" applyFill="1" applyBorder="1" applyAlignment="1">
      <alignment horizontal="left" vertical="center" wrapText="1"/>
    </xf>
    <xf numFmtId="168" fontId="11" fillId="2" borderId="1" xfId="1" applyNumberFormat="1" applyFont="1" applyFill="1" applyBorder="1" applyAlignment="1">
      <alignment horizontal="right" vertical="center" wrapText="1"/>
    </xf>
    <xf numFmtId="0" fontId="11" fillId="2" borderId="1" xfId="1" applyFont="1" applyFill="1" applyBorder="1" applyAlignment="1">
      <alignment horizontal="right" vertical="center" wrapText="1"/>
    </xf>
    <xf numFmtId="165" fontId="11" fillId="2" borderId="1" xfId="1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right" vertical="center" wrapText="1"/>
    </xf>
    <xf numFmtId="0" fontId="12" fillId="2" borderId="0" xfId="0" applyFont="1" applyFill="1" applyAlignment="1">
      <alignment horizontal="left"/>
    </xf>
    <xf numFmtId="169" fontId="11" fillId="2" borderId="1" xfId="1" applyNumberFormat="1" applyFont="1" applyFill="1" applyBorder="1" applyAlignment="1">
      <alignment horizontal="right" vertical="center" wrapText="1"/>
    </xf>
    <xf numFmtId="1" fontId="11" fillId="2" borderId="1" xfId="1" applyNumberFormat="1" applyFont="1" applyFill="1" applyBorder="1" applyAlignment="1">
      <alignment horizontal="right" vertical="center" wrapText="1"/>
    </xf>
    <xf numFmtId="1" fontId="11" fillId="2" borderId="1" xfId="0" applyNumberFormat="1" applyFont="1" applyFill="1" applyBorder="1" applyAlignment="1">
      <alignment horizontal="right"/>
    </xf>
    <xf numFmtId="165" fontId="11" fillId="2" borderId="1" xfId="20" applyNumberFormat="1" applyFont="1" applyFill="1" applyBorder="1" applyAlignment="1">
      <alignment horizontal="right" vertical="center" wrapText="1"/>
    </xf>
    <xf numFmtId="2" fontId="11" fillId="2" borderId="1" xfId="0" applyNumberFormat="1" applyFont="1" applyFill="1" applyBorder="1" applyAlignment="1">
      <alignment vertical="justify"/>
    </xf>
    <xf numFmtId="1" fontId="21" fillId="2" borderId="1" xfId="20" applyNumberFormat="1" applyFont="1" applyFill="1" applyBorder="1" applyAlignment="1">
      <alignment horizontal="right" vertical="center" wrapText="1"/>
    </xf>
    <xf numFmtId="1" fontId="12" fillId="2" borderId="1" xfId="0" applyNumberFormat="1" applyFont="1" applyFill="1" applyBorder="1" applyAlignment="1">
      <alignment horizontal="right" vertical="center" wrapText="1"/>
    </xf>
    <xf numFmtId="166" fontId="11" fillId="2" borderId="1" xfId="1" applyNumberFormat="1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11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right" vertical="center" wrapText="1"/>
    </xf>
    <xf numFmtId="170" fontId="11" fillId="2" borderId="1" xfId="1" applyNumberFormat="1" applyFont="1" applyFill="1" applyBorder="1" applyAlignment="1">
      <alignment horizontal="right" vertical="center" wrapText="1"/>
    </xf>
    <xf numFmtId="171" fontId="11" fillId="2" borderId="1" xfId="1" applyNumberFormat="1" applyFont="1" applyFill="1" applyBorder="1" applyAlignment="1">
      <alignment horizontal="right" vertical="center" wrapText="1"/>
    </xf>
    <xf numFmtId="0" fontId="11" fillId="2" borderId="5" xfId="0" applyFont="1" applyFill="1" applyBorder="1" applyAlignment="1">
      <alignment vertical="justify"/>
    </xf>
    <xf numFmtId="0" fontId="12" fillId="2" borderId="4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right"/>
    </xf>
    <xf numFmtId="0" fontId="11" fillId="2" borderId="0" xfId="0" applyFont="1" applyFill="1" applyAlignment="1">
      <alignment horizontal="right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2" xfId="0" applyFont="1" applyFill="1" applyBorder="1" applyAlignment="1">
      <alignment horizontal="right"/>
    </xf>
    <xf numFmtId="2" fontId="11" fillId="2" borderId="1" xfId="19" applyNumberFormat="1" applyFont="1" applyFill="1" applyBorder="1" applyAlignment="1">
      <alignment wrapText="1"/>
    </xf>
    <xf numFmtId="1" fontId="11" fillId="2" borderId="1" xfId="19" applyNumberFormat="1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right" wrapText="1"/>
    </xf>
    <xf numFmtId="0" fontId="11" fillId="2" borderId="1" xfId="2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justify" wrapText="1"/>
    </xf>
    <xf numFmtId="0" fontId="11" fillId="2" borderId="1" xfId="14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11" fillId="2" borderId="0" xfId="12" applyFont="1" applyFill="1" applyAlignment="1">
      <alignment horizontal="right" vertical="center"/>
    </xf>
    <xf numFmtId="0" fontId="8" fillId="3" borderId="0" xfId="12" applyFont="1" applyFill="1" applyAlignment="1">
      <alignment horizontal="center" vertical="center"/>
    </xf>
    <xf numFmtId="2" fontId="23" fillId="0" borderId="1" xfId="0" applyNumberFormat="1" applyFont="1" applyBorder="1" applyAlignment="1">
      <alignment vertical="center"/>
    </xf>
    <xf numFmtId="1" fontId="23" fillId="0" borderId="1" xfId="0" applyNumberFormat="1" applyFont="1" applyBorder="1" applyAlignment="1">
      <alignment vertical="center"/>
    </xf>
    <xf numFmtId="1" fontId="25" fillId="0" borderId="1" xfId="21" applyNumberFormat="1" applyFont="1" applyBorder="1" applyAlignment="1">
      <alignment horizontal="center" vertical="center" wrapText="1"/>
    </xf>
    <xf numFmtId="2" fontId="25" fillId="0" borderId="1" xfId="21" applyNumberFormat="1" applyFont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/>
    </xf>
    <xf numFmtId="2" fontId="23" fillId="2" borderId="1" xfId="0" applyNumberFormat="1" applyFont="1" applyFill="1" applyBorder="1" applyAlignment="1">
      <alignment vertical="center"/>
    </xf>
    <xf numFmtId="0" fontId="23" fillId="0" borderId="1" xfId="0" applyFont="1" applyBorder="1" applyAlignment="1">
      <alignment vertical="center"/>
    </xf>
    <xf numFmtId="2" fontId="25" fillId="0" borderId="1" xfId="1" applyNumberFormat="1" applyFont="1" applyBorder="1" applyAlignment="1">
      <alignment horizontal="center" vertical="center" wrapText="1"/>
    </xf>
    <xf numFmtId="1" fontId="28" fillId="0" borderId="1" xfId="10" applyNumberFormat="1" applyFont="1" applyBorder="1" applyAlignment="1">
      <alignment horizontal="center" vertical="center" wrapText="1"/>
    </xf>
    <xf numFmtId="2" fontId="28" fillId="0" borderId="1" xfId="10" applyNumberFormat="1" applyFont="1" applyBorder="1" applyAlignment="1">
      <alignment horizontal="center" vertical="center" wrapText="1"/>
    </xf>
    <xf numFmtId="1" fontId="22" fillId="0" borderId="1" xfId="10" applyNumberFormat="1" applyFont="1" applyBorder="1" applyAlignment="1">
      <alignment horizontal="center" vertical="center" wrapText="1"/>
    </xf>
    <xf numFmtId="9" fontId="22" fillId="5" borderId="1" xfId="22" applyFont="1" applyFill="1" applyBorder="1" applyAlignment="1">
      <alignment horizontal="center" vertical="center" wrapText="1"/>
    </xf>
    <xf numFmtId="2" fontId="22" fillId="0" borderId="1" xfId="13" applyNumberFormat="1" applyFont="1" applyBorder="1" applyAlignment="1">
      <alignment horizontal="center" vertical="center" wrapText="1"/>
    </xf>
    <xf numFmtId="2" fontId="22" fillId="0" borderId="1" xfId="1" applyNumberFormat="1" applyFont="1" applyBorder="1" applyAlignment="1">
      <alignment horizontal="center" vertical="center" wrapText="1"/>
    </xf>
    <xf numFmtId="9" fontId="22" fillId="4" borderId="1" xfId="22" applyFont="1" applyFill="1" applyBorder="1" applyAlignment="1">
      <alignment horizontal="center" vertical="center"/>
    </xf>
    <xf numFmtId="9" fontId="22" fillId="5" borderId="1" xfId="22" applyFont="1" applyFill="1" applyBorder="1" applyAlignment="1">
      <alignment horizontal="center" vertical="center"/>
    </xf>
    <xf numFmtId="2" fontId="22" fillId="0" borderId="1" xfId="13" applyNumberFormat="1" applyFont="1" applyBorder="1" applyAlignment="1">
      <alignment horizontal="center" vertical="center"/>
    </xf>
    <xf numFmtId="2" fontId="28" fillId="0" borderId="1" xfId="11" applyNumberFormat="1" applyFont="1" applyBorder="1" applyAlignment="1">
      <alignment horizontal="center" vertical="center" wrapText="1"/>
    </xf>
    <xf numFmtId="2" fontId="28" fillId="0" borderId="1" xfId="1" applyNumberFormat="1" applyFont="1" applyBorder="1" applyAlignment="1">
      <alignment horizontal="center" vertical="center" wrapText="1"/>
    </xf>
    <xf numFmtId="2" fontId="28" fillId="0" borderId="1" xfId="0" applyNumberFormat="1" applyFont="1" applyBorder="1" applyAlignment="1">
      <alignment horizontal="center" vertical="center"/>
    </xf>
    <xf numFmtId="0" fontId="23" fillId="2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13" fillId="0" borderId="0" xfId="0" applyFont="1" applyAlignment="1">
      <alignment wrapText="1"/>
    </xf>
    <xf numFmtId="0" fontId="24" fillId="0" borderId="0" xfId="0" applyFont="1" applyAlignment="1">
      <alignment vertical="center"/>
    </xf>
    <xf numFmtId="1" fontId="23" fillId="0" borderId="0" xfId="0" applyNumberFormat="1" applyFont="1" applyAlignment="1">
      <alignment vertical="center"/>
    </xf>
    <xf numFmtId="2" fontId="23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vertical="justify"/>
    </xf>
    <xf numFmtId="0" fontId="2" fillId="2" borderId="4" xfId="0" applyFont="1" applyFill="1" applyBorder="1"/>
    <xf numFmtId="0" fontId="12" fillId="2" borderId="1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2" borderId="2" xfId="0" applyFont="1" applyFill="1" applyBorder="1" applyAlignment="1">
      <alignment vertical="justify"/>
    </xf>
    <xf numFmtId="0" fontId="11" fillId="2" borderId="4" xfId="0" applyFont="1" applyFill="1" applyBorder="1"/>
    <xf numFmtId="0" fontId="14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6" fillId="2" borderId="0" xfId="12" applyFont="1" applyFill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0" fillId="2" borderId="4" xfId="0" applyFill="1" applyBorder="1"/>
    <xf numFmtId="0" fontId="8" fillId="2" borderId="0" xfId="12" applyFont="1" applyFill="1" applyAlignment="1">
      <alignment horizontal="center" vertical="center" wrapText="1"/>
    </xf>
    <xf numFmtId="0" fontId="8" fillId="2" borderId="7" xfId="18" applyFont="1" applyFill="1" applyBorder="1" applyAlignment="1">
      <alignment horizontal="right" vertical="center" wrapText="1"/>
    </xf>
    <xf numFmtId="0" fontId="8" fillId="2" borderId="5" xfId="18" applyFont="1" applyFill="1" applyBorder="1" applyAlignment="1">
      <alignment horizontal="right" vertical="center" wrapText="1"/>
    </xf>
    <xf numFmtId="0" fontId="8" fillId="2" borderId="7" xfId="18" applyFont="1" applyFill="1" applyBorder="1" applyAlignment="1">
      <alignment horizontal="center" vertical="center" wrapText="1"/>
    </xf>
    <xf numFmtId="0" fontId="8" fillId="2" borderId="5" xfId="18" applyFont="1" applyFill="1" applyBorder="1" applyAlignment="1">
      <alignment horizontal="center" vertical="center" wrapText="1"/>
    </xf>
    <xf numFmtId="0" fontId="9" fillId="2" borderId="7" xfId="18" applyFont="1" applyFill="1" applyBorder="1" applyAlignment="1">
      <alignment horizontal="center" vertical="center" wrapText="1"/>
    </xf>
    <xf numFmtId="0" fontId="9" fillId="2" borderId="5" xfId="18" applyFont="1" applyFill="1" applyBorder="1" applyAlignment="1">
      <alignment horizontal="center" vertical="center" wrapText="1"/>
    </xf>
    <xf numFmtId="0" fontId="6" fillId="2" borderId="7" xfId="18" applyFont="1" applyFill="1" applyBorder="1" applyAlignment="1">
      <alignment horizontal="center" vertical="center" wrapText="1"/>
    </xf>
    <xf numFmtId="0" fontId="6" fillId="2" borderId="5" xfId="18" applyFont="1" applyFill="1" applyBorder="1" applyAlignment="1">
      <alignment horizontal="center" vertical="center" wrapText="1"/>
    </xf>
    <xf numFmtId="0" fontId="6" fillId="2" borderId="1" xfId="18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5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justify"/>
    </xf>
    <xf numFmtId="0" fontId="8" fillId="2" borderId="4" xfId="0" applyFont="1" applyFill="1" applyBorder="1" applyAlignment="1">
      <alignment vertical="justify"/>
    </xf>
    <xf numFmtId="0" fontId="23" fillId="2" borderId="2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27" fillId="0" borderId="1" xfId="1" applyFont="1" applyBorder="1" applyAlignment="1">
      <alignment horizontal="right" vertical="center"/>
    </xf>
    <xf numFmtId="0" fontId="26" fillId="0" borderId="1" xfId="0" applyFont="1" applyBorder="1" applyAlignment="1">
      <alignment vertical="center"/>
    </xf>
    <xf numFmtId="0" fontId="27" fillId="3" borderId="1" xfId="1" applyFont="1" applyFill="1" applyBorder="1" applyAlignment="1">
      <alignment horizontal="right" vertical="center"/>
    </xf>
    <xf numFmtId="0" fontId="26" fillId="3" borderId="1" xfId="0" applyFont="1" applyFill="1" applyBorder="1" applyAlignment="1">
      <alignment vertical="center"/>
    </xf>
    <xf numFmtId="2" fontId="25" fillId="0" borderId="1" xfId="1" applyNumberFormat="1" applyFont="1" applyBorder="1" applyAlignment="1">
      <alignment horizontal="center" vertical="center" wrapText="1"/>
    </xf>
    <xf numFmtId="0" fontId="28" fillId="0" borderId="1" xfId="21" applyFont="1" applyBorder="1" applyAlignment="1">
      <alignment horizontal="left" vertical="center" wrapText="1"/>
    </xf>
    <xf numFmtId="2" fontId="28" fillId="0" borderId="1" xfId="21" applyNumberFormat="1" applyFont="1" applyBorder="1" applyAlignment="1">
      <alignment horizontal="left" vertical="center" wrapText="1"/>
    </xf>
    <xf numFmtId="0" fontId="25" fillId="0" borderId="5" xfId="21" applyFont="1" applyBorder="1" applyAlignment="1">
      <alignment horizontal="center" vertical="center" wrapText="1"/>
    </xf>
    <xf numFmtId="0" fontId="25" fillId="0" borderId="1" xfId="21" applyFont="1" applyBorder="1" applyAlignment="1">
      <alignment horizontal="center" vertical="center" wrapText="1"/>
    </xf>
    <xf numFmtId="1" fontId="25" fillId="0" borderId="5" xfId="21" applyNumberFormat="1" applyFont="1" applyBorder="1" applyAlignment="1">
      <alignment horizontal="center" vertical="center" wrapText="1"/>
    </xf>
    <xf numFmtId="1" fontId="25" fillId="0" borderId="1" xfId="21" applyNumberFormat="1" applyFont="1" applyBorder="1" applyAlignment="1">
      <alignment horizontal="center" vertical="center" wrapText="1"/>
    </xf>
    <xf numFmtId="2" fontId="25" fillId="0" borderId="5" xfId="21" applyNumberFormat="1" applyFont="1" applyBorder="1" applyAlignment="1">
      <alignment horizontal="center" vertical="center" wrapText="1"/>
    </xf>
    <xf numFmtId="2" fontId="25" fillId="0" borderId="1" xfId="21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1" fontId="25" fillId="0" borderId="1" xfId="1" applyNumberFormat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0" fontId="22" fillId="0" borderId="13" xfId="1" applyFont="1" applyBorder="1" applyAlignment="1">
      <alignment horizontal="center" vertical="center" wrapText="1"/>
    </xf>
    <xf numFmtId="0" fontId="22" fillId="0" borderId="10" xfId="1" applyFont="1" applyBorder="1" applyAlignment="1">
      <alignment horizontal="center" vertical="center" wrapText="1"/>
    </xf>
    <xf numFmtId="0" fontId="16" fillId="2" borderId="1" xfId="12" applyFont="1" applyFill="1" applyBorder="1" applyAlignment="1">
      <alignment horizontal="center" vertical="center"/>
    </xf>
    <xf numFmtId="0" fontId="9" fillId="2" borderId="1" xfId="12" applyFont="1" applyFill="1" applyBorder="1" applyAlignment="1">
      <alignment horizontal="center" vertical="center"/>
    </xf>
    <xf numFmtId="0" fontId="9" fillId="2" borderId="0" xfId="12" applyFont="1" applyFill="1" applyAlignment="1">
      <alignment horizontal="center" wrapText="1"/>
    </xf>
    <xf numFmtId="0" fontId="9" fillId="2" borderId="5" xfId="12" applyFont="1" applyFill="1" applyBorder="1" applyAlignment="1">
      <alignment horizontal="center" vertical="center" wrapText="1"/>
    </xf>
    <xf numFmtId="0" fontId="9" fillId="2" borderId="1" xfId="12" applyFont="1" applyFill="1" applyBorder="1" applyAlignment="1">
      <alignment horizontal="center" vertical="center" wrapText="1"/>
    </xf>
    <xf numFmtId="49" fontId="9" fillId="2" borderId="5" xfId="12" applyNumberFormat="1" applyFont="1" applyFill="1" applyBorder="1" applyAlignment="1">
      <alignment horizontal="center" vertical="center" wrapText="1"/>
    </xf>
    <xf numFmtId="0" fontId="9" fillId="2" borderId="6" xfId="12" applyFont="1" applyFill="1" applyBorder="1" applyAlignment="1">
      <alignment horizontal="center" vertical="center" wrapText="1"/>
    </xf>
    <xf numFmtId="0" fontId="9" fillId="2" borderId="9" xfId="12" applyFont="1" applyFill="1" applyBorder="1" applyAlignment="1">
      <alignment horizontal="center" vertical="center" wrapText="1"/>
    </xf>
    <xf numFmtId="0" fontId="9" fillId="2" borderId="11" xfId="12" applyFont="1" applyFill="1" applyBorder="1" applyAlignment="1">
      <alignment horizontal="center" vertical="center" wrapText="1"/>
    </xf>
    <xf numFmtId="0" fontId="16" fillId="3" borderId="1" xfId="12" applyFont="1" applyFill="1" applyBorder="1" applyAlignment="1">
      <alignment horizontal="center"/>
    </xf>
    <xf numFmtId="0" fontId="6" fillId="0" borderId="0" xfId="12" applyFont="1" applyAlignment="1">
      <alignment horizontal="center" vertical="center" wrapText="1"/>
    </xf>
    <xf numFmtId="0" fontId="16" fillId="6" borderId="8" xfId="12" applyFont="1" applyFill="1" applyBorder="1" applyAlignment="1">
      <alignment horizontal="center" vertical="center"/>
    </xf>
    <xf numFmtId="0" fontId="16" fillId="6" borderId="10" xfId="12" applyFont="1" applyFill="1" applyBorder="1" applyAlignment="1">
      <alignment horizontal="center" vertical="center"/>
    </xf>
  </cellXfs>
  <cellStyles count="23">
    <cellStyle name="Обычный" xfId="0" builtinId="0"/>
    <cellStyle name="Обычный 2" xfId="2" xr:uid="{00000000-0005-0000-0000-000001000000}"/>
    <cellStyle name="Обычный 2 2" xfId="3" xr:uid="{00000000-0005-0000-0000-000002000000}"/>
    <cellStyle name="Обычный 2 3" xfId="15" xr:uid="{00000000-0005-0000-0000-000003000000}"/>
    <cellStyle name="Обычный 2 4" xfId="19" xr:uid="{00000000-0005-0000-0000-000004000000}"/>
    <cellStyle name="Обычный 3" xfId="4" xr:uid="{00000000-0005-0000-0000-000005000000}"/>
    <cellStyle name="Обычный 3 2" xfId="16" xr:uid="{00000000-0005-0000-0000-000006000000}"/>
    <cellStyle name="Обычный 4" xfId="7" xr:uid="{00000000-0005-0000-0000-000007000000}"/>
    <cellStyle name="Обычный 5" xfId="8" xr:uid="{00000000-0005-0000-0000-000008000000}"/>
    <cellStyle name="Обычный 6" xfId="12" xr:uid="{00000000-0005-0000-0000-000009000000}"/>
    <cellStyle name="Обычный_1С хэх" xfId="18" xr:uid="{00000000-0005-0000-0000-00000A000000}"/>
    <cellStyle name="Обычный_Лист1" xfId="1" xr:uid="{00000000-0005-0000-0000-00000B000000}"/>
    <cellStyle name="Обычный_Лист2" xfId="14" xr:uid="{00000000-0005-0000-0000-00000C000000}"/>
    <cellStyle name="Обычный_Лист3" xfId="20" xr:uid="{00000000-0005-0000-0000-00000D000000}"/>
    <cellStyle name="Обычный_Лист6" xfId="11" xr:uid="{00000000-0005-0000-0000-00000E000000}"/>
    <cellStyle name="Обычный_Соотношение ЭЦ" xfId="21" xr:uid="{00000000-0005-0000-0000-00000F000000}"/>
    <cellStyle name="Обычный_хэх Могильный" xfId="10" xr:uid="{00000000-0005-0000-0000-000010000000}"/>
    <cellStyle name="Процентный" xfId="22" builtinId="5"/>
    <cellStyle name="Процентный 2" xfId="5" xr:uid="{00000000-0005-0000-0000-000012000000}"/>
    <cellStyle name="Процентный 2 2" xfId="6" xr:uid="{00000000-0005-0000-0000-000013000000}"/>
    <cellStyle name="Процентный 3" xfId="9" xr:uid="{00000000-0005-0000-0000-000014000000}"/>
    <cellStyle name="Процентный 4" xfId="13" xr:uid="{00000000-0005-0000-0000-000015000000}"/>
    <cellStyle name="Финансовый 2" xfId="17" xr:uid="{00000000-0005-0000-0000-00001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outlinePr summaryBelow="0" summaryRight="0"/>
    <pageSetUpPr autoPageBreaks="0"/>
  </sheetPr>
  <dimension ref="A1:K311"/>
  <sheetViews>
    <sheetView topLeftCell="A289" workbookViewId="0">
      <selection activeCell="G88" sqref="G88"/>
    </sheetView>
  </sheetViews>
  <sheetFormatPr defaultColWidth="9.28515625" defaultRowHeight="12.75" x14ac:dyDescent="0.2"/>
  <cols>
    <col min="1" max="1" width="7.28515625" style="66" customWidth="1"/>
    <col min="2" max="2" width="29.28515625" style="12" customWidth="1"/>
    <col min="3" max="3" width="6.28515625" style="13" customWidth="1"/>
    <col min="4" max="4" width="3.42578125" style="35" customWidth="1"/>
    <col min="5" max="5" width="2.28515625" style="35" customWidth="1"/>
    <col min="6" max="6" width="11" style="105" customWidth="1"/>
    <col min="7" max="7" width="30.7109375" style="106" customWidth="1"/>
    <col min="8" max="8" width="5.7109375" style="105" customWidth="1"/>
    <col min="9" max="16384" width="9.28515625" style="35"/>
  </cols>
  <sheetData>
    <row r="1" spans="1:8" s="10" customFormat="1" x14ac:dyDescent="0.2">
      <c r="A1" s="65"/>
      <c r="B1" s="8"/>
      <c r="C1" s="9"/>
      <c r="F1" s="103"/>
      <c r="G1" s="104"/>
      <c r="H1" s="103"/>
    </row>
    <row r="3" spans="1:8" ht="35.1" customHeight="1" x14ac:dyDescent="0.2">
      <c r="A3" s="192" t="s">
        <v>62</v>
      </c>
      <c r="B3" s="193"/>
      <c r="C3" s="193"/>
      <c r="D3" s="193"/>
    </row>
    <row r="4" spans="1:8" x14ac:dyDescent="0.2">
      <c r="A4" s="192"/>
      <c r="B4" s="192"/>
      <c r="C4" s="192"/>
      <c r="D4" s="192"/>
      <c r="F4" s="197"/>
      <c r="G4" s="197"/>
      <c r="H4" s="107"/>
    </row>
    <row r="5" spans="1:8" x14ac:dyDescent="0.2">
      <c r="B5" s="151" t="s">
        <v>57</v>
      </c>
      <c r="G5" s="151" t="s">
        <v>159</v>
      </c>
    </row>
    <row r="6" spans="1:8" s="36" customFormat="1" x14ac:dyDescent="0.25">
      <c r="A6" s="65"/>
      <c r="B6" s="11"/>
      <c r="C6" s="13"/>
      <c r="F6" s="108"/>
      <c r="G6" s="109"/>
      <c r="H6" s="108"/>
    </row>
    <row r="7" spans="1:8" s="37" customFormat="1" ht="12.75" customHeight="1" x14ac:dyDescent="0.25">
      <c r="A7" s="202" t="s">
        <v>33</v>
      </c>
      <c r="B7" s="204" t="s">
        <v>32</v>
      </c>
      <c r="C7" s="206" t="s">
        <v>0</v>
      </c>
      <c r="D7" s="195"/>
      <c r="F7" s="198"/>
      <c r="G7" s="200" t="s">
        <v>32</v>
      </c>
      <c r="H7" s="198" t="s">
        <v>0</v>
      </c>
    </row>
    <row r="8" spans="1:8" s="37" customFormat="1" x14ac:dyDescent="0.25">
      <c r="A8" s="203"/>
      <c r="B8" s="205"/>
      <c r="C8" s="206"/>
      <c r="D8" s="195"/>
      <c r="F8" s="199"/>
      <c r="G8" s="201"/>
      <c r="H8" s="199"/>
    </row>
    <row r="9" spans="1:8" s="37" customFormat="1" ht="12.75" customHeight="1" x14ac:dyDescent="0.25">
      <c r="A9" s="194" t="s">
        <v>36</v>
      </c>
      <c r="B9" s="187"/>
      <c r="C9" s="187"/>
      <c r="D9" s="187"/>
      <c r="F9" s="108"/>
      <c r="G9" s="110" t="s">
        <v>36</v>
      </c>
      <c r="H9" s="108"/>
    </row>
    <row r="10" spans="1:8" s="38" customFormat="1" ht="13.5" x14ac:dyDescent="0.25">
      <c r="A10" s="207" t="s">
        <v>51</v>
      </c>
      <c r="B10" s="207"/>
      <c r="C10" s="207"/>
      <c r="D10" s="207"/>
      <c r="F10" s="111"/>
      <c r="G10" s="112"/>
      <c r="H10" s="111"/>
    </row>
    <row r="11" spans="1:8" s="40" customFormat="1" ht="25.5" x14ac:dyDescent="0.25">
      <c r="A11" s="33"/>
      <c r="B11" s="14" t="s">
        <v>63</v>
      </c>
      <c r="C11" s="14">
        <v>230</v>
      </c>
      <c r="F11" s="113" t="s">
        <v>160</v>
      </c>
      <c r="G11" s="114" t="s">
        <v>181</v>
      </c>
      <c r="H11" s="15">
        <v>110</v>
      </c>
    </row>
    <row r="12" spans="1:8" s="40" customFormat="1" ht="38.25" x14ac:dyDescent="0.25">
      <c r="A12" s="33"/>
      <c r="B12" s="14" t="s">
        <v>64</v>
      </c>
      <c r="C12" s="14">
        <v>40</v>
      </c>
      <c r="F12" s="115"/>
      <c r="G12" s="114" t="s">
        <v>45</v>
      </c>
      <c r="H12" s="15">
        <v>150</v>
      </c>
    </row>
    <row r="13" spans="1:8" s="40" customFormat="1" x14ac:dyDescent="0.25">
      <c r="A13" s="33"/>
      <c r="B13" s="14" t="s">
        <v>66</v>
      </c>
      <c r="C13" s="14">
        <v>120</v>
      </c>
      <c r="F13" s="116"/>
      <c r="G13" s="114" t="s">
        <v>58</v>
      </c>
      <c r="H13" s="15">
        <v>20</v>
      </c>
    </row>
    <row r="14" spans="1:8" s="40" customFormat="1" x14ac:dyDescent="0.25">
      <c r="A14" s="33"/>
      <c r="B14" s="14" t="s">
        <v>65</v>
      </c>
      <c r="C14" s="14">
        <v>200</v>
      </c>
      <c r="F14" s="117" t="s">
        <v>161</v>
      </c>
      <c r="G14" s="114" t="s">
        <v>77</v>
      </c>
      <c r="H14" s="15">
        <v>200</v>
      </c>
    </row>
    <row r="15" spans="1:8" s="40" customFormat="1" x14ac:dyDescent="0.25">
      <c r="A15" s="33"/>
      <c r="B15" s="14" t="s">
        <v>6</v>
      </c>
      <c r="C15" s="14">
        <v>20</v>
      </c>
      <c r="F15" s="118"/>
      <c r="G15" s="14" t="s">
        <v>79</v>
      </c>
      <c r="H15" s="15">
        <v>120</v>
      </c>
    </row>
    <row r="16" spans="1:8" s="40" customFormat="1" ht="13.5" x14ac:dyDescent="0.25">
      <c r="A16" s="208" t="s">
        <v>61</v>
      </c>
      <c r="B16" s="181"/>
      <c r="C16" s="41">
        <f>SUM(C11:C15)</f>
        <v>610</v>
      </c>
      <c r="F16" s="118"/>
      <c r="G16" s="119" t="s">
        <v>61</v>
      </c>
      <c r="H16" s="120">
        <f>SUM(H11:H15)</f>
        <v>600</v>
      </c>
    </row>
    <row r="17" spans="1:8" s="43" customFormat="1" ht="13.5" x14ac:dyDescent="0.25">
      <c r="A17" s="50"/>
      <c r="C17" s="44"/>
      <c r="F17" s="31"/>
      <c r="G17" s="121"/>
      <c r="H17" s="31"/>
    </row>
    <row r="18" spans="1:8" s="43" customFormat="1" ht="13.5" customHeight="1" x14ac:dyDescent="0.25">
      <c r="A18" s="50"/>
      <c r="C18" s="44"/>
      <c r="F18" s="19"/>
      <c r="G18" s="182" t="s">
        <v>52</v>
      </c>
      <c r="H18" s="182"/>
    </row>
    <row r="19" spans="1:8" s="43" customFormat="1" ht="25.5" x14ac:dyDescent="0.25">
      <c r="A19" s="50"/>
      <c r="C19" s="44"/>
      <c r="F19" s="122">
        <v>553</v>
      </c>
      <c r="G19" s="114" t="s">
        <v>162</v>
      </c>
      <c r="H19" s="123">
        <v>50</v>
      </c>
    </row>
    <row r="20" spans="1:8" s="43" customFormat="1" ht="13.5" x14ac:dyDescent="0.25">
      <c r="A20" s="50"/>
      <c r="C20" s="44"/>
      <c r="F20" s="123"/>
      <c r="G20" s="114" t="s">
        <v>163</v>
      </c>
      <c r="H20" s="123">
        <v>200</v>
      </c>
    </row>
    <row r="21" spans="1:8" s="43" customFormat="1" ht="13.5" x14ac:dyDescent="0.25">
      <c r="A21" s="50"/>
      <c r="C21" s="44"/>
      <c r="F21" s="116"/>
      <c r="G21" s="114" t="s">
        <v>42</v>
      </c>
      <c r="H21" s="123">
        <v>15</v>
      </c>
    </row>
    <row r="22" spans="1:8" s="38" customFormat="1" ht="27" customHeight="1" x14ac:dyDescent="0.25">
      <c r="A22" s="51"/>
      <c r="C22" s="39"/>
      <c r="F22" s="180" t="s">
        <v>53</v>
      </c>
      <c r="G22" s="183"/>
      <c r="H22" s="120">
        <f>SUM(H19:H21)</f>
        <v>265</v>
      </c>
    </row>
    <row r="23" spans="1:8" s="38" customFormat="1" ht="13.5" x14ac:dyDescent="0.25">
      <c r="A23" s="187" t="s">
        <v>8</v>
      </c>
      <c r="B23" s="187"/>
      <c r="C23" s="187"/>
      <c r="D23" s="187"/>
      <c r="F23" s="111"/>
      <c r="G23" s="112"/>
      <c r="H23" s="111"/>
    </row>
    <row r="24" spans="1:8" s="40" customFormat="1" ht="32.25" customHeight="1" x14ac:dyDescent="0.2">
      <c r="A24" s="33"/>
      <c r="B24" s="4" t="s">
        <v>102</v>
      </c>
      <c r="C24" s="3">
        <v>250</v>
      </c>
      <c r="F24" s="16" t="s">
        <v>240</v>
      </c>
      <c r="G24" s="14" t="s">
        <v>102</v>
      </c>
      <c r="H24" s="124">
        <v>250</v>
      </c>
    </row>
    <row r="25" spans="1:8" s="40" customFormat="1" x14ac:dyDescent="0.2">
      <c r="A25" s="55">
        <v>88</v>
      </c>
      <c r="B25" s="4" t="s">
        <v>103</v>
      </c>
      <c r="C25" s="3">
        <v>80</v>
      </c>
      <c r="F25" s="16" t="s">
        <v>307</v>
      </c>
      <c r="G25" s="14" t="s">
        <v>341</v>
      </c>
      <c r="H25" s="124">
        <v>90</v>
      </c>
    </row>
    <row r="26" spans="1:8" s="40" customFormat="1" ht="25.5" x14ac:dyDescent="0.2">
      <c r="A26" s="55">
        <v>260</v>
      </c>
      <c r="B26" s="4" t="s">
        <v>107</v>
      </c>
      <c r="C26" s="2">
        <v>155</v>
      </c>
      <c r="F26" s="16"/>
      <c r="G26" s="14" t="s">
        <v>164</v>
      </c>
      <c r="H26" s="99">
        <v>155</v>
      </c>
    </row>
    <row r="27" spans="1:8" s="40" customFormat="1" x14ac:dyDescent="0.2">
      <c r="A27" s="33"/>
      <c r="B27" s="4" t="s">
        <v>104</v>
      </c>
      <c r="C27" s="3">
        <v>200</v>
      </c>
      <c r="F27" s="34"/>
      <c r="G27" s="14" t="s">
        <v>104</v>
      </c>
      <c r="H27" s="124">
        <v>200</v>
      </c>
    </row>
    <row r="28" spans="1:8" s="40" customFormat="1" x14ac:dyDescent="0.2">
      <c r="A28" s="33"/>
      <c r="B28" s="70" t="s">
        <v>105</v>
      </c>
      <c r="C28" s="3">
        <v>200</v>
      </c>
      <c r="F28" s="125"/>
      <c r="G28" s="126" t="s">
        <v>105</v>
      </c>
      <c r="H28" s="127">
        <v>200</v>
      </c>
    </row>
    <row r="29" spans="1:8" s="40" customFormat="1" x14ac:dyDescent="0.2">
      <c r="A29" s="33"/>
      <c r="B29" s="4" t="s">
        <v>106</v>
      </c>
      <c r="C29" s="3">
        <v>60</v>
      </c>
      <c r="F29" s="34"/>
      <c r="G29" s="14" t="s">
        <v>106</v>
      </c>
      <c r="H29" s="124">
        <v>60</v>
      </c>
    </row>
    <row r="30" spans="1:8" s="40" customFormat="1" x14ac:dyDescent="0.2">
      <c r="A30" s="33"/>
      <c r="B30" s="4" t="s">
        <v>69</v>
      </c>
      <c r="C30" s="3">
        <v>20</v>
      </c>
      <c r="F30" s="34"/>
      <c r="G30" s="14" t="s">
        <v>69</v>
      </c>
      <c r="H30" s="124">
        <v>20</v>
      </c>
    </row>
    <row r="31" spans="1:8" s="40" customFormat="1" ht="13.5" x14ac:dyDescent="0.25">
      <c r="A31" s="57"/>
      <c r="B31" s="42" t="s">
        <v>20</v>
      </c>
      <c r="C31" s="41">
        <f>SUM(C24:C30)</f>
        <v>965</v>
      </c>
      <c r="F31" s="118"/>
      <c r="G31" s="119" t="s">
        <v>7</v>
      </c>
      <c r="H31" s="128">
        <f>SUM(H24:H30)</f>
        <v>975</v>
      </c>
    </row>
    <row r="32" spans="1:8" s="43" customFormat="1" ht="13.5" customHeight="1" x14ac:dyDescent="0.25">
      <c r="A32" s="50"/>
      <c r="C32" s="44"/>
      <c r="F32" s="31"/>
      <c r="G32" s="121"/>
      <c r="H32" s="31"/>
    </row>
    <row r="33" spans="1:8" s="38" customFormat="1" ht="13.5" x14ac:dyDescent="0.25">
      <c r="A33" s="187" t="s">
        <v>43</v>
      </c>
      <c r="B33" s="187"/>
      <c r="C33" s="187"/>
      <c r="D33" s="187"/>
      <c r="F33" s="111"/>
      <c r="G33" s="112"/>
      <c r="H33" s="111"/>
    </row>
    <row r="34" spans="1:8" s="40" customFormat="1" ht="25.5" x14ac:dyDescent="0.25">
      <c r="A34" s="67"/>
      <c r="B34" s="17"/>
      <c r="C34" s="17"/>
      <c r="F34" s="122">
        <v>553</v>
      </c>
      <c r="G34" s="114" t="s">
        <v>165</v>
      </c>
      <c r="H34" s="123">
        <v>50</v>
      </c>
    </row>
    <row r="35" spans="1:8" s="40" customFormat="1" x14ac:dyDescent="0.25">
      <c r="A35" s="67"/>
      <c r="B35" s="17"/>
      <c r="C35" s="17"/>
      <c r="F35" s="129">
        <v>473</v>
      </c>
      <c r="G35" s="114" t="s">
        <v>166</v>
      </c>
      <c r="H35" s="123">
        <v>200</v>
      </c>
    </row>
    <row r="36" spans="1:8" s="40" customFormat="1" x14ac:dyDescent="0.25">
      <c r="A36" s="67"/>
      <c r="B36" s="17"/>
      <c r="C36" s="17"/>
      <c r="F36" s="116"/>
      <c r="G36" s="114" t="s">
        <v>42</v>
      </c>
      <c r="H36" s="123">
        <v>15</v>
      </c>
    </row>
    <row r="37" spans="1:8" s="43" customFormat="1" ht="13.5" x14ac:dyDescent="0.25">
      <c r="A37" s="51"/>
      <c r="B37" s="46"/>
      <c r="C37" s="39"/>
      <c r="F37" s="19"/>
      <c r="G37" s="119" t="s">
        <v>44</v>
      </c>
      <c r="H37" s="120">
        <f>SUM(H34:H36)</f>
        <v>265</v>
      </c>
    </row>
    <row r="38" spans="1:8" s="47" customFormat="1" x14ac:dyDescent="0.2">
      <c r="A38" s="58"/>
      <c r="C38" s="48"/>
      <c r="F38" s="130"/>
      <c r="G38" s="131"/>
      <c r="H38" s="130"/>
    </row>
    <row r="39" spans="1:8" s="36" customFormat="1" ht="25.5" customHeight="1" x14ac:dyDescent="0.25">
      <c r="A39" s="194" t="s">
        <v>30</v>
      </c>
      <c r="B39" s="187"/>
      <c r="C39" s="187"/>
      <c r="D39" s="187"/>
      <c r="F39" s="108"/>
      <c r="G39" s="109" t="s">
        <v>30</v>
      </c>
      <c r="H39" s="108"/>
    </row>
    <row r="40" spans="1:8" s="38" customFormat="1" ht="13.5" x14ac:dyDescent="0.25">
      <c r="A40" s="187" t="s">
        <v>51</v>
      </c>
      <c r="B40" s="187"/>
      <c r="C40" s="187"/>
      <c r="D40" s="187"/>
      <c r="F40" s="111"/>
      <c r="G40" s="112"/>
      <c r="H40" s="111"/>
    </row>
    <row r="41" spans="1:8" s="40" customFormat="1" ht="25.5" x14ac:dyDescent="0.2">
      <c r="A41" s="33"/>
      <c r="B41" s="14" t="s">
        <v>59</v>
      </c>
      <c r="C41" s="14">
        <v>60</v>
      </c>
      <c r="F41" s="34" t="s">
        <v>48</v>
      </c>
      <c r="G41" s="14" t="s">
        <v>55</v>
      </c>
      <c r="H41" s="16">
        <v>60</v>
      </c>
    </row>
    <row r="42" spans="1:8" s="40" customFormat="1" ht="25.5" x14ac:dyDescent="0.2">
      <c r="A42" s="33"/>
      <c r="B42" s="14" t="s">
        <v>67</v>
      </c>
      <c r="C42" s="14">
        <v>175</v>
      </c>
      <c r="F42" s="16" t="s">
        <v>320</v>
      </c>
      <c r="G42" s="14" t="s">
        <v>189</v>
      </c>
      <c r="H42" s="16">
        <v>175</v>
      </c>
    </row>
    <row r="43" spans="1:8" s="40" customFormat="1" x14ac:dyDescent="0.2">
      <c r="A43" s="33"/>
      <c r="B43" s="14" t="s">
        <v>68</v>
      </c>
      <c r="C43" s="14">
        <v>200</v>
      </c>
      <c r="F43" s="34"/>
      <c r="G43" s="14" t="s">
        <v>68</v>
      </c>
      <c r="H43" s="16">
        <v>200</v>
      </c>
    </row>
    <row r="44" spans="1:8" s="40" customFormat="1" ht="25.5" x14ac:dyDescent="0.25">
      <c r="A44" s="33"/>
      <c r="B44" s="14" t="s">
        <v>70</v>
      </c>
      <c r="C44" s="14">
        <v>200</v>
      </c>
      <c r="F44" s="34"/>
      <c r="G44" s="132" t="s">
        <v>233</v>
      </c>
      <c r="H44" s="118">
        <v>200</v>
      </c>
    </row>
    <row r="45" spans="1:8" s="40" customFormat="1" x14ac:dyDescent="0.25">
      <c r="A45" s="33"/>
      <c r="B45" s="14" t="s">
        <v>6</v>
      </c>
      <c r="C45" s="14">
        <v>25</v>
      </c>
      <c r="F45" s="34"/>
      <c r="G45" s="14" t="s">
        <v>6</v>
      </c>
      <c r="H45" s="34">
        <v>25</v>
      </c>
    </row>
    <row r="46" spans="1:8" s="40" customFormat="1" x14ac:dyDescent="0.25">
      <c r="A46" s="33"/>
      <c r="B46" s="14" t="s">
        <v>69</v>
      </c>
      <c r="C46" s="14">
        <v>25</v>
      </c>
      <c r="F46" s="118"/>
      <c r="G46" s="14" t="s">
        <v>69</v>
      </c>
      <c r="H46" s="34">
        <v>25</v>
      </c>
    </row>
    <row r="47" spans="1:8" s="40" customFormat="1" ht="13.5" customHeight="1" x14ac:dyDescent="0.2">
      <c r="A47" s="208" t="s">
        <v>61</v>
      </c>
      <c r="B47" s="181"/>
      <c r="C47" s="41">
        <f>SUM(C41:C46)</f>
        <v>685</v>
      </c>
      <c r="F47" s="180" t="s">
        <v>61</v>
      </c>
      <c r="G47" s="181"/>
      <c r="H47" s="16">
        <f>SUM(H41:H46)</f>
        <v>685</v>
      </c>
    </row>
    <row r="48" spans="1:8" s="43" customFormat="1" ht="13.5" x14ac:dyDescent="0.25">
      <c r="A48" s="50"/>
      <c r="C48" s="44"/>
      <c r="F48" s="19"/>
      <c r="G48" s="133"/>
      <c r="H48" s="134"/>
    </row>
    <row r="49" spans="1:8" s="43" customFormat="1" ht="13.5" customHeight="1" x14ac:dyDescent="0.25">
      <c r="A49" s="50"/>
      <c r="C49" s="44"/>
      <c r="F49" s="19"/>
      <c r="G49" s="182" t="s">
        <v>52</v>
      </c>
      <c r="H49" s="182"/>
    </row>
    <row r="50" spans="1:8" s="43" customFormat="1" ht="13.5" x14ac:dyDescent="0.25">
      <c r="A50" s="67"/>
      <c r="B50" s="17"/>
      <c r="C50" s="17"/>
      <c r="F50" s="122">
        <v>590</v>
      </c>
      <c r="G50" s="114" t="s">
        <v>167</v>
      </c>
      <c r="H50" s="123">
        <v>50</v>
      </c>
    </row>
    <row r="51" spans="1:8" s="43" customFormat="1" ht="13.5" x14ac:dyDescent="0.25">
      <c r="A51" s="67"/>
      <c r="B51" s="17"/>
      <c r="C51" s="17"/>
      <c r="F51" s="123"/>
      <c r="G51" s="114" t="s">
        <v>163</v>
      </c>
      <c r="H51" s="123">
        <v>200</v>
      </c>
    </row>
    <row r="52" spans="1:8" s="43" customFormat="1" ht="13.5" x14ac:dyDescent="0.25">
      <c r="A52" s="67"/>
      <c r="B52" s="17"/>
      <c r="C52" s="17"/>
      <c r="F52" s="116"/>
      <c r="G52" s="114" t="s">
        <v>168</v>
      </c>
      <c r="H52" s="123">
        <v>15</v>
      </c>
    </row>
    <row r="53" spans="1:8" s="43" customFormat="1" ht="27" customHeight="1" x14ac:dyDescent="0.25">
      <c r="A53" s="67"/>
      <c r="B53" s="17"/>
      <c r="C53" s="17"/>
      <c r="F53" s="180" t="s">
        <v>53</v>
      </c>
      <c r="G53" s="183"/>
      <c r="H53" s="120">
        <f>SUM(H50:H52)</f>
        <v>265</v>
      </c>
    </row>
    <row r="54" spans="1:8" s="38" customFormat="1" ht="13.5" x14ac:dyDescent="0.25">
      <c r="A54" s="187" t="s">
        <v>8</v>
      </c>
      <c r="B54" s="187"/>
      <c r="C54" s="187"/>
      <c r="D54" s="187"/>
      <c r="F54" s="111"/>
      <c r="G54" s="112"/>
      <c r="H54" s="111"/>
    </row>
    <row r="55" spans="1:8" s="40" customFormat="1" x14ac:dyDescent="0.2">
      <c r="A55" s="33"/>
      <c r="B55" s="4" t="s">
        <v>108</v>
      </c>
      <c r="C55" s="3">
        <v>60</v>
      </c>
      <c r="F55" s="16" t="s">
        <v>48</v>
      </c>
      <c r="G55" s="100" t="s">
        <v>108</v>
      </c>
      <c r="H55" s="124">
        <v>60</v>
      </c>
    </row>
    <row r="56" spans="1:8" s="40" customFormat="1" ht="34.15" customHeight="1" x14ac:dyDescent="0.2">
      <c r="A56" s="55">
        <v>98</v>
      </c>
      <c r="B56" s="4" t="s">
        <v>109</v>
      </c>
      <c r="C56" s="3">
        <v>250</v>
      </c>
      <c r="F56" s="16" t="s">
        <v>249</v>
      </c>
      <c r="G56" s="14" t="s">
        <v>153</v>
      </c>
      <c r="H56" s="124">
        <v>250</v>
      </c>
    </row>
    <row r="57" spans="1:8" s="40" customFormat="1" ht="12.75" customHeight="1" x14ac:dyDescent="0.2">
      <c r="A57" s="55">
        <v>227</v>
      </c>
      <c r="B57" s="4" t="s">
        <v>110</v>
      </c>
      <c r="C57" s="3">
        <v>70</v>
      </c>
      <c r="F57" s="16" t="s">
        <v>251</v>
      </c>
      <c r="G57" s="14" t="s">
        <v>110</v>
      </c>
      <c r="H57" s="124">
        <v>90</v>
      </c>
    </row>
    <row r="58" spans="1:8" s="40" customFormat="1" x14ac:dyDescent="0.2">
      <c r="A58" s="55">
        <v>312</v>
      </c>
      <c r="B58" s="4" t="s">
        <v>35</v>
      </c>
      <c r="C58" s="3">
        <v>150</v>
      </c>
      <c r="F58" s="16" t="s">
        <v>253</v>
      </c>
      <c r="G58" s="14" t="s">
        <v>35</v>
      </c>
      <c r="H58" s="124">
        <v>150</v>
      </c>
    </row>
    <row r="59" spans="1:8" s="40" customFormat="1" x14ac:dyDescent="0.2">
      <c r="A59" s="55">
        <v>349</v>
      </c>
      <c r="B59" s="4" t="s">
        <v>111</v>
      </c>
      <c r="C59" s="3">
        <v>200</v>
      </c>
      <c r="F59" s="16" t="s">
        <v>255</v>
      </c>
      <c r="G59" s="14" t="s">
        <v>169</v>
      </c>
      <c r="H59" s="124">
        <v>200</v>
      </c>
    </row>
    <row r="60" spans="1:8" s="40" customFormat="1" x14ac:dyDescent="0.2">
      <c r="A60" s="55"/>
      <c r="B60" s="4" t="s">
        <v>106</v>
      </c>
      <c r="C60" s="3">
        <v>40</v>
      </c>
      <c r="F60" s="16"/>
      <c r="G60" s="14" t="s">
        <v>106</v>
      </c>
      <c r="H60" s="124">
        <v>40</v>
      </c>
    </row>
    <row r="61" spans="1:8" s="40" customFormat="1" x14ac:dyDescent="0.2">
      <c r="A61" s="55"/>
      <c r="B61" s="4" t="s">
        <v>69</v>
      </c>
      <c r="C61" s="3">
        <v>40</v>
      </c>
      <c r="F61" s="16"/>
      <c r="G61" s="14" t="s">
        <v>69</v>
      </c>
      <c r="H61" s="124">
        <v>40</v>
      </c>
    </row>
    <row r="62" spans="1:8" s="40" customFormat="1" x14ac:dyDescent="0.2">
      <c r="A62" s="55"/>
      <c r="B62" s="4" t="s">
        <v>112</v>
      </c>
      <c r="C62" s="1">
        <v>200</v>
      </c>
      <c r="F62" s="16"/>
      <c r="G62" s="132"/>
      <c r="H62" s="118"/>
    </row>
    <row r="63" spans="1:8" s="43" customFormat="1" ht="15" customHeight="1" x14ac:dyDescent="0.25">
      <c r="A63" s="184" t="s">
        <v>20</v>
      </c>
      <c r="B63" s="196"/>
      <c r="C63" s="18">
        <f>SUM(C55:C62)</f>
        <v>1010</v>
      </c>
      <c r="F63" s="184" t="s">
        <v>7</v>
      </c>
      <c r="G63" s="185" t="s">
        <v>7</v>
      </c>
      <c r="H63" s="19">
        <f>SUM(H55:H62)</f>
        <v>830</v>
      </c>
    </row>
    <row r="64" spans="1:8" s="38" customFormat="1" ht="13.5" x14ac:dyDescent="0.25">
      <c r="A64" s="187" t="s">
        <v>43</v>
      </c>
      <c r="B64" s="187"/>
      <c r="C64" s="187"/>
      <c r="D64" s="187"/>
      <c r="F64" s="111"/>
      <c r="G64" s="112"/>
      <c r="H64" s="111"/>
    </row>
    <row r="65" spans="1:8" s="40" customFormat="1" x14ac:dyDescent="0.25">
      <c r="A65" s="67"/>
      <c r="B65" s="17"/>
      <c r="C65" s="17"/>
      <c r="F65" s="122">
        <v>590</v>
      </c>
      <c r="G65" s="114" t="s">
        <v>167</v>
      </c>
      <c r="H65" s="123">
        <v>50</v>
      </c>
    </row>
    <row r="66" spans="1:8" s="40" customFormat="1" x14ac:dyDescent="0.25">
      <c r="A66" s="67"/>
      <c r="B66" s="17"/>
      <c r="C66" s="17"/>
      <c r="F66" s="117"/>
      <c r="G66" s="114" t="s">
        <v>163</v>
      </c>
      <c r="H66" s="123">
        <v>200</v>
      </c>
    </row>
    <row r="67" spans="1:8" s="40" customFormat="1" x14ac:dyDescent="0.25">
      <c r="A67" s="67"/>
      <c r="B67" s="17"/>
      <c r="C67" s="17"/>
      <c r="F67" s="123"/>
      <c r="G67" s="114" t="s">
        <v>168</v>
      </c>
      <c r="H67" s="123">
        <v>15</v>
      </c>
    </row>
    <row r="68" spans="1:8" s="43" customFormat="1" ht="13.5" x14ac:dyDescent="0.25">
      <c r="A68" s="51"/>
      <c r="B68" s="46"/>
      <c r="C68" s="39"/>
      <c r="F68" s="19"/>
      <c r="G68" s="119" t="s">
        <v>44</v>
      </c>
      <c r="H68" s="120">
        <f>SUM(H65:H67)</f>
        <v>265</v>
      </c>
    </row>
    <row r="69" spans="1:8" s="36" customFormat="1" ht="15.75" customHeight="1" x14ac:dyDescent="0.25">
      <c r="A69" s="194" t="s">
        <v>29</v>
      </c>
      <c r="B69" s="187"/>
      <c r="C69" s="187"/>
      <c r="D69" s="187"/>
      <c r="F69" s="108"/>
      <c r="G69" s="109" t="s">
        <v>29</v>
      </c>
      <c r="H69" s="108"/>
    </row>
    <row r="70" spans="1:8" s="38" customFormat="1" ht="13.5" x14ac:dyDescent="0.25">
      <c r="A70" s="187" t="s">
        <v>51</v>
      </c>
      <c r="B70" s="187"/>
      <c r="C70" s="187"/>
      <c r="D70" s="187"/>
      <c r="F70" s="111"/>
      <c r="G70" s="112"/>
      <c r="H70" s="111"/>
    </row>
    <row r="71" spans="1:8" s="40" customFormat="1" ht="25.5" x14ac:dyDescent="0.2">
      <c r="A71" s="33"/>
      <c r="B71" s="14" t="s">
        <v>71</v>
      </c>
      <c r="C71" s="14">
        <v>80</v>
      </c>
      <c r="F71" s="16" t="s">
        <v>321</v>
      </c>
      <c r="G71" s="14" t="s">
        <v>71</v>
      </c>
      <c r="H71" s="16">
        <v>80</v>
      </c>
    </row>
    <row r="72" spans="1:8" s="40" customFormat="1" ht="25.5" x14ac:dyDescent="0.2">
      <c r="A72" s="33"/>
      <c r="B72" s="14" t="s">
        <v>72</v>
      </c>
      <c r="C72" s="14">
        <v>75</v>
      </c>
      <c r="F72" s="16" t="s">
        <v>257</v>
      </c>
      <c r="G72" s="114" t="s">
        <v>182</v>
      </c>
      <c r="H72" s="16">
        <v>110</v>
      </c>
    </row>
    <row r="73" spans="1:8" s="40" customFormat="1" ht="25.5" x14ac:dyDescent="0.2">
      <c r="A73" s="33"/>
      <c r="B73" s="14" t="s">
        <v>73</v>
      </c>
      <c r="C73" s="14">
        <v>135</v>
      </c>
      <c r="F73" s="34"/>
      <c r="G73" s="14" t="s">
        <v>231</v>
      </c>
      <c r="H73" s="16">
        <v>150</v>
      </c>
    </row>
    <row r="74" spans="1:8" s="40" customFormat="1" x14ac:dyDescent="0.2">
      <c r="A74" s="33"/>
      <c r="B74" s="14" t="s">
        <v>54</v>
      </c>
      <c r="C74" s="14">
        <v>200</v>
      </c>
      <c r="F74" s="117" t="s">
        <v>170</v>
      </c>
      <c r="G74" s="114" t="s">
        <v>171</v>
      </c>
      <c r="H74" s="16">
        <v>200</v>
      </c>
    </row>
    <row r="75" spans="1:8" s="40" customFormat="1" x14ac:dyDescent="0.25">
      <c r="A75" s="33"/>
      <c r="B75" s="14" t="s">
        <v>6</v>
      </c>
      <c r="C75" s="14">
        <v>25</v>
      </c>
      <c r="F75" s="34"/>
      <c r="G75" s="14" t="s">
        <v>6</v>
      </c>
      <c r="H75" s="34">
        <v>25</v>
      </c>
    </row>
    <row r="76" spans="1:8" s="40" customFormat="1" x14ac:dyDescent="0.25">
      <c r="A76" s="33"/>
      <c r="B76" s="14" t="s">
        <v>69</v>
      </c>
      <c r="C76" s="14">
        <v>25</v>
      </c>
      <c r="F76" s="34"/>
      <c r="G76" s="14" t="s">
        <v>69</v>
      </c>
      <c r="H76" s="34">
        <v>25</v>
      </c>
    </row>
    <row r="77" spans="1:8" s="40" customFormat="1" ht="36" customHeight="1" x14ac:dyDescent="0.25">
      <c r="A77" s="33"/>
      <c r="B77" s="14" t="s">
        <v>74</v>
      </c>
      <c r="C77" s="14">
        <v>150</v>
      </c>
      <c r="F77" s="34"/>
      <c r="G77" s="14" t="s">
        <v>74</v>
      </c>
      <c r="H77" s="34">
        <v>150</v>
      </c>
    </row>
    <row r="78" spans="1:8" s="40" customFormat="1" ht="13.5" customHeight="1" x14ac:dyDescent="0.25">
      <c r="A78" s="208" t="s">
        <v>61</v>
      </c>
      <c r="B78" s="181"/>
      <c r="C78" s="41">
        <f>SUM(C71:C77)</f>
        <v>690</v>
      </c>
      <c r="F78" s="180" t="s">
        <v>61</v>
      </c>
      <c r="G78" s="181" t="s">
        <v>61</v>
      </c>
      <c r="H78" s="120">
        <f>SUM(H71:H77)</f>
        <v>740</v>
      </c>
    </row>
    <row r="79" spans="1:8" s="43" customFormat="1" ht="13.5" x14ac:dyDescent="0.25">
      <c r="A79" s="50"/>
      <c r="C79" s="44"/>
      <c r="F79" s="19"/>
      <c r="G79" s="133"/>
      <c r="H79" s="134"/>
    </row>
    <row r="80" spans="1:8" s="43" customFormat="1" ht="13.5" customHeight="1" x14ac:dyDescent="0.25">
      <c r="A80" s="50"/>
      <c r="C80" s="44"/>
      <c r="F80" s="19"/>
      <c r="G80" s="186" t="s">
        <v>52</v>
      </c>
      <c r="H80" s="182"/>
    </row>
    <row r="81" spans="1:8" s="43" customFormat="1" ht="25.5" x14ac:dyDescent="0.25">
      <c r="A81" s="50"/>
      <c r="C81" s="44"/>
      <c r="F81" s="122">
        <v>553</v>
      </c>
      <c r="G81" s="114" t="s">
        <v>162</v>
      </c>
      <c r="H81" s="123">
        <v>50</v>
      </c>
    </row>
    <row r="82" spans="1:8" s="43" customFormat="1" ht="13.5" x14ac:dyDescent="0.25">
      <c r="A82" s="50"/>
      <c r="C82" s="44"/>
      <c r="F82" s="123"/>
      <c r="G82" s="114" t="s">
        <v>163</v>
      </c>
      <c r="H82" s="123">
        <v>200</v>
      </c>
    </row>
    <row r="83" spans="1:8" s="43" customFormat="1" ht="13.5" x14ac:dyDescent="0.25">
      <c r="A83" s="50"/>
      <c r="C83" s="44"/>
      <c r="F83" s="116"/>
      <c r="G83" s="114" t="s">
        <v>42</v>
      </c>
      <c r="H83" s="123">
        <v>15</v>
      </c>
    </row>
    <row r="84" spans="1:8" s="43" customFormat="1" ht="27" x14ac:dyDescent="0.25">
      <c r="A84" s="50"/>
      <c r="C84" s="44"/>
      <c r="F84" s="19"/>
      <c r="G84" s="119" t="s">
        <v>53</v>
      </c>
      <c r="H84" s="120">
        <f>SUM(H81:H83)</f>
        <v>265</v>
      </c>
    </row>
    <row r="85" spans="1:8" s="43" customFormat="1" ht="13.5" customHeight="1" x14ac:dyDescent="0.25">
      <c r="A85" s="50"/>
      <c r="C85" s="44"/>
      <c r="F85" s="31"/>
      <c r="G85" s="121"/>
      <c r="H85" s="31"/>
    </row>
    <row r="86" spans="1:8" s="38" customFormat="1" ht="13.5" x14ac:dyDescent="0.25">
      <c r="A86" s="187" t="s">
        <v>8</v>
      </c>
      <c r="B86" s="187"/>
      <c r="C86" s="187"/>
      <c r="D86" s="187"/>
      <c r="F86" s="111"/>
      <c r="G86" s="112"/>
      <c r="H86" s="111"/>
    </row>
    <row r="87" spans="1:8" s="40" customFormat="1" ht="29.65" customHeight="1" x14ac:dyDescent="0.2">
      <c r="A87" s="55">
        <v>104</v>
      </c>
      <c r="B87" s="4" t="s">
        <v>117</v>
      </c>
      <c r="C87" s="3">
        <v>270</v>
      </c>
      <c r="F87" s="100" t="s">
        <v>260</v>
      </c>
      <c r="G87" s="14" t="s">
        <v>336</v>
      </c>
      <c r="H87" s="124">
        <v>270</v>
      </c>
    </row>
    <row r="88" spans="1:8" s="40" customFormat="1" ht="25.5" x14ac:dyDescent="0.2">
      <c r="A88" s="55">
        <v>223</v>
      </c>
      <c r="B88" s="4" t="s">
        <v>113</v>
      </c>
      <c r="C88" s="3">
        <v>185</v>
      </c>
      <c r="F88" s="135">
        <v>294</v>
      </c>
      <c r="G88" s="114" t="s">
        <v>172</v>
      </c>
      <c r="H88" s="124">
        <v>110</v>
      </c>
    </row>
    <row r="89" spans="1:8" s="40" customFormat="1" x14ac:dyDescent="0.2">
      <c r="A89" s="55"/>
      <c r="B89" s="4" t="s">
        <v>114</v>
      </c>
      <c r="C89" s="3">
        <v>35</v>
      </c>
      <c r="F89" s="136">
        <v>184</v>
      </c>
      <c r="G89" s="114" t="s">
        <v>46</v>
      </c>
      <c r="H89" s="123">
        <v>150</v>
      </c>
    </row>
    <row r="90" spans="1:8" s="40" customFormat="1" x14ac:dyDescent="0.2">
      <c r="A90" s="55"/>
      <c r="B90" s="72" t="s">
        <v>115</v>
      </c>
      <c r="C90" s="2">
        <v>200</v>
      </c>
      <c r="F90" s="16" t="s">
        <v>308</v>
      </c>
      <c r="G90" s="137" t="s">
        <v>184</v>
      </c>
      <c r="H90" s="99">
        <v>200</v>
      </c>
    </row>
    <row r="91" spans="1:8" s="40" customFormat="1" x14ac:dyDescent="0.2">
      <c r="A91" s="55"/>
      <c r="B91" s="4" t="s">
        <v>106</v>
      </c>
      <c r="C91" s="3">
        <v>40</v>
      </c>
      <c r="F91" s="16"/>
      <c r="G91" s="14" t="s">
        <v>106</v>
      </c>
      <c r="H91" s="124">
        <v>40</v>
      </c>
    </row>
    <row r="92" spans="1:8" s="40" customFormat="1" x14ac:dyDescent="0.2">
      <c r="A92" s="55"/>
      <c r="B92" s="4" t="s">
        <v>69</v>
      </c>
      <c r="C92" s="3">
        <v>40</v>
      </c>
      <c r="F92" s="16"/>
      <c r="G92" s="14" t="s">
        <v>69</v>
      </c>
      <c r="H92" s="124">
        <v>40</v>
      </c>
    </row>
    <row r="93" spans="1:8" s="40" customFormat="1" ht="25.5" x14ac:dyDescent="0.2">
      <c r="A93" s="55"/>
      <c r="B93" s="4" t="s">
        <v>116</v>
      </c>
      <c r="C93" s="3">
        <v>180</v>
      </c>
      <c r="F93" s="118"/>
      <c r="G93" s="14"/>
      <c r="H93" s="124"/>
    </row>
    <row r="94" spans="1:8" s="40" customFormat="1" ht="13.5" x14ac:dyDescent="0.25">
      <c r="A94" s="59" t="s">
        <v>20</v>
      </c>
      <c r="B94" s="19"/>
      <c r="C94" s="21">
        <f>SUM(C87:C93)</f>
        <v>950</v>
      </c>
      <c r="F94" s="118"/>
      <c r="G94" s="22" t="s">
        <v>20</v>
      </c>
      <c r="H94" s="23">
        <f>SUM(H87:H93)</f>
        <v>810</v>
      </c>
    </row>
    <row r="95" spans="1:8" s="38" customFormat="1" ht="13.5" x14ac:dyDescent="0.25">
      <c r="A95" s="187" t="s">
        <v>43</v>
      </c>
      <c r="B95" s="187"/>
      <c r="C95" s="187"/>
      <c r="D95" s="187"/>
      <c r="F95" s="111"/>
      <c r="G95" s="112"/>
      <c r="H95" s="111"/>
    </row>
    <row r="96" spans="1:8" s="40" customFormat="1" ht="25.5" x14ac:dyDescent="0.25">
      <c r="A96" s="67"/>
      <c r="B96" s="17"/>
      <c r="C96" s="17"/>
      <c r="F96" s="122">
        <v>553</v>
      </c>
      <c r="G96" s="114" t="s">
        <v>165</v>
      </c>
      <c r="H96" s="123">
        <v>50</v>
      </c>
    </row>
    <row r="97" spans="1:8" s="40" customFormat="1" x14ac:dyDescent="0.25">
      <c r="A97" s="67"/>
      <c r="B97" s="17"/>
      <c r="C97" s="17"/>
      <c r="F97" s="129"/>
      <c r="G97" s="114" t="s">
        <v>163</v>
      </c>
      <c r="H97" s="123">
        <v>200</v>
      </c>
    </row>
    <row r="98" spans="1:8" s="40" customFormat="1" x14ac:dyDescent="0.25">
      <c r="A98" s="67"/>
      <c r="B98" s="17"/>
      <c r="C98" s="17"/>
      <c r="F98" s="116"/>
      <c r="G98" s="114" t="s">
        <v>42</v>
      </c>
      <c r="H98" s="123">
        <v>15</v>
      </c>
    </row>
    <row r="99" spans="1:8" s="43" customFormat="1" ht="13.5" x14ac:dyDescent="0.25">
      <c r="A99" s="51"/>
      <c r="B99" s="46"/>
      <c r="C99" s="39"/>
      <c r="F99" s="19"/>
      <c r="G99" s="138" t="s">
        <v>44</v>
      </c>
      <c r="H99" s="120">
        <f>SUM(H96:H98)</f>
        <v>265</v>
      </c>
    </row>
    <row r="100" spans="1:8" s="36" customFormat="1" x14ac:dyDescent="0.25">
      <c r="A100" s="194" t="s">
        <v>28</v>
      </c>
      <c r="B100" s="187"/>
      <c r="C100" s="187"/>
      <c r="D100" s="187"/>
      <c r="F100" s="108"/>
      <c r="G100" s="109" t="s">
        <v>28</v>
      </c>
      <c r="H100" s="108"/>
    </row>
    <row r="101" spans="1:8" s="38" customFormat="1" ht="13.5" x14ac:dyDescent="0.25">
      <c r="A101" s="187" t="s">
        <v>51</v>
      </c>
      <c r="B101" s="187"/>
      <c r="C101" s="187"/>
      <c r="D101" s="187"/>
      <c r="F101" s="111"/>
      <c r="G101" s="112"/>
      <c r="H101" s="111"/>
    </row>
    <row r="102" spans="1:8" s="40" customFormat="1" ht="25.5" x14ac:dyDescent="0.2">
      <c r="A102" s="33"/>
      <c r="B102" s="14" t="s">
        <v>75</v>
      </c>
      <c r="C102" s="14">
        <v>80</v>
      </c>
      <c r="F102" s="16" t="s">
        <v>266</v>
      </c>
      <c r="G102" s="20" t="s">
        <v>75</v>
      </c>
      <c r="H102" s="16">
        <v>80</v>
      </c>
    </row>
    <row r="103" spans="1:8" s="40" customFormat="1" ht="41.65" customHeight="1" x14ac:dyDescent="0.2">
      <c r="A103" s="33"/>
      <c r="B103" s="14" t="s">
        <v>76</v>
      </c>
      <c r="C103" s="14">
        <v>110</v>
      </c>
      <c r="F103" s="16" t="s">
        <v>268</v>
      </c>
      <c r="G103" s="20" t="s">
        <v>335</v>
      </c>
      <c r="H103" s="16">
        <v>110</v>
      </c>
    </row>
    <row r="104" spans="1:8" s="40" customFormat="1" x14ac:dyDescent="0.2">
      <c r="A104" s="33"/>
      <c r="B104" s="14" t="s">
        <v>35</v>
      </c>
      <c r="C104" s="14">
        <v>150</v>
      </c>
      <c r="F104" s="16" t="s">
        <v>253</v>
      </c>
      <c r="G104" s="14" t="s">
        <v>35</v>
      </c>
      <c r="H104" s="34">
        <v>150</v>
      </c>
    </row>
    <row r="105" spans="1:8" s="40" customFormat="1" x14ac:dyDescent="0.2">
      <c r="A105" s="33"/>
      <c r="B105" s="14" t="s">
        <v>77</v>
      </c>
      <c r="C105" s="14">
        <v>200</v>
      </c>
      <c r="F105" s="16" t="s">
        <v>161</v>
      </c>
      <c r="G105" s="20" t="s">
        <v>60</v>
      </c>
      <c r="H105" s="16">
        <v>200</v>
      </c>
    </row>
    <row r="106" spans="1:8" s="40" customFormat="1" x14ac:dyDescent="0.25">
      <c r="A106" s="33"/>
      <c r="B106" s="14" t="s">
        <v>69</v>
      </c>
      <c r="C106" s="14">
        <v>25</v>
      </c>
      <c r="F106" s="34"/>
      <c r="G106" s="14" t="s">
        <v>69</v>
      </c>
      <c r="H106" s="34">
        <v>50</v>
      </c>
    </row>
    <row r="107" spans="1:8" s="40" customFormat="1" x14ac:dyDescent="0.25">
      <c r="A107" s="33"/>
      <c r="B107" s="14" t="s">
        <v>78</v>
      </c>
      <c r="C107" s="14">
        <v>50</v>
      </c>
      <c r="F107" s="34"/>
      <c r="G107" s="14"/>
      <c r="H107" s="34"/>
    </row>
    <row r="108" spans="1:8" s="40" customFormat="1" ht="13.5" x14ac:dyDescent="0.25">
      <c r="A108" s="59" t="s">
        <v>61</v>
      </c>
      <c r="B108" s="21"/>
      <c r="C108" s="21">
        <f>SUM(C102:C107)</f>
        <v>615</v>
      </c>
      <c r="F108" s="19" t="s">
        <v>61</v>
      </c>
      <c r="G108" s="21"/>
      <c r="H108" s="19">
        <f>SUM(H102:H107)</f>
        <v>590</v>
      </c>
    </row>
    <row r="109" spans="1:8" s="43" customFormat="1" ht="13.5" customHeight="1" x14ac:dyDescent="0.25">
      <c r="A109" s="50"/>
      <c r="C109" s="44"/>
      <c r="F109" s="19"/>
      <c r="G109" s="121"/>
      <c r="H109" s="31"/>
    </row>
    <row r="110" spans="1:8" s="43" customFormat="1" ht="13.5" customHeight="1" x14ac:dyDescent="0.25">
      <c r="A110" s="50"/>
      <c r="C110" s="44"/>
      <c r="F110" s="19"/>
      <c r="G110" s="186" t="s">
        <v>52</v>
      </c>
      <c r="H110" s="182"/>
    </row>
    <row r="111" spans="1:8" s="43" customFormat="1" ht="13.5" x14ac:dyDescent="0.25">
      <c r="A111" s="50"/>
      <c r="C111" s="44"/>
      <c r="F111" s="122">
        <v>590</v>
      </c>
      <c r="G111" s="114" t="s">
        <v>167</v>
      </c>
      <c r="H111" s="123">
        <v>50</v>
      </c>
    </row>
    <row r="112" spans="1:8" s="43" customFormat="1" ht="13.5" x14ac:dyDescent="0.25">
      <c r="A112" s="50"/>
      <c r="C112" s="44"/>
      <c r="F112" s="123"/>
      <c r="G112" s="114" t="s">
        <v>163</v>
      </c>
      <c r="H112" s="123">
        <v>200</v>
      </c>
    </row>
    <row r="113" spans="1:8" s="43" customFormat="1" ht="13.5" x14ac:dyDescent="0.25">
      <c r="A113" s="50"/>
      <c r="C113" s="44"/>
      <c r="F113" s="116"/>
      <c r="G113" s="114" t="s">
        <v>168</v>
      </c>
      <c r="H113" s="123">
        <v>15</v>
      </c>
    </row>
    <row r="114" spans="1:8" s="43" customFormat="1" ht="15" x14ac:dyDescent="0.25">
      <c r="A114" s="50"/>
      <c r="C114" s="44"/>
      <c r="F114" s="190" t="s">
        <v>53</v>
      </c>
      <c r="G114" s="191"/>
      <c r="H114" s="120">
        <f>SUM(H111:H113)</f>
        <v>265</v>
      </c>
    </row>
    <row r="115" spans="1:8" s="38" customFormat="1" ht="13.5" x14ac:dyDescent="0.25">
      <c r="A115" s="187" t="s">
        <v>8</v>
      </c>
      <c r="B115" s="187"/>
      <c r="C115" s="187"/>
      <c r="D115" s="187"/>
      <c r="F115" s="111"/>
      <c r="G115" s="112"/>
      <c r="H115" s="111"/>
    </row>
    <row r="116" spans="1:8" s="40" customFormat="1" x14ac:dyDescent="0.2">
      <c r="A116" s="55">
        <v>96</v>
      </c>
      <c r="B116" s="4" t="s">
        <v>118</v>
      </c>
      <c r="C116" s="5">
        <v>250</v>
      </c>
      <c r="F116" s="16" t="s">
        <v>270</v>
      </c>
      <c r="G116" s="14" t="s">
        <v>183</v>
      </c>
      <c r="H116" s="124">
        <v>250</v>
      </c>
    </row>
    <row r="117" spans="1:8" s="40" customFormat="1" x14ac:dyDescent="0.2">
      <c r="A117" s="60"/>
      <c r="B117" s="4" t="s">
        <v>119</v>
      </c>
      <c r="C117" s="5">
        <v>85</v>
      </c>
      <c r="F117" s="16" t="s">
        <v>272</v>
      </c>
      <c r="G117" s="14" t="s">
        <v>119</v>
      </c>
      <c r="H117" s="124">
        <v>90</v>
      </c>
    </row>
    <row r="118" spans="1:8" s="40" customFormat="1" x14ac:dyDescent="0.2">
      <c r="A118" s="55">
        <v>143</v>
      </c>
      <c r="B118" s="4" t="s">
        <v>46</v>
      </c>
      <c r="C118" s="5">
        <v>150</v>
      </c>
      <c r="F118" s="16" t="s">
        <v>274</v>
      </c>
      <c r="G118" s="14" t="s">
        <v>46</v>
      </c>
      <c r="H118" s="124">
        <v>150</v>
      </c>
    </row>
    <row r="119" spans="1:8" s="40" customFormat="1" x14ac:dyDescent="0.2">
      <c r="A119" s="55"/>
      <c r="B119" s="4" t="s">
        <v>82</v>
      </c>
      <c r="C119" s="5">
        <v>200</v>
      </c>
      <c r="F119" s="16"/>
      <c r="G119" s="14" t="s">
        <v>82</v>
      </c>
      <c r="H119" s="124">
        <v>200</v>
      </c>
    </row>
    <row r="120" spans="1:8" s="40" customFormat="1" x14ac:dyDescent="0.2">
      <c r="A120" s="55"/>
      <c r="B120" s="4" t="s">
        <v>106</v>
      </c>
      <c r="C120" s="5">
        <v>40</v>
      </c>
      <c r="F120" s="16"/>
      <c r="G120" s="14" t="s">
        <v>106</v>
      </c>
      <c r="H120" s="124">
        <v>40</v>
      </c>
    </row>
    <row r="121" spans="1:8" s="40" customFormat="1" x14ac:dyDescent="0.2">
      <c r="A121" s="55"/>
      <c r="B121" s="4" t="s">
        <v>69</v>
      </c>
      <c r="C121" s="5">
        <v>20</v>
      </c>
      <c r="F121" s="16"/>
      <c r="G121" s="14" t="s">
        <v>69</v>
      </c>
      <c r="H121" s="124">
        <v>20</v>
      </c>
    </row>
    <row r="122" spans="1:8" s="40" customFormat="1" x14ac:dyDescent="0.2">
      <c r="A122" s="55"/>
      <c r="B122" s="4" t="s">
        <v>112</v>
      </c>
      <c r="C122" s="6">
        <v>200</v>
      </c>
      <c r="F122" s="16" t="s">
        <v>255</v>
      </c>
      <c r="G122" s="14" t="s">
        <v>111</v>
      </c>
      <c r="H122" s="100">
        <v>200</v>
      </c>
    </row>
    <row r="123" spans="1:8" s="43" customFormat="1" ht="13.5" x14ac:dyDescent="0.25">
      <c r="A123" s="208" t="s">
        <v>20</v>
      </c>
      <c r="B123" s="181"/>
      <c r="C123" s="45">
        <f>SUM(C116:C122)</f>
        <v>945</v>
      </c>
      <c r="F123" s="19"/>
      <c r="G123" s="138" t="s">
        <v>20</v>
      </c>
      <c r="H123" s="120">
        <f>SUM(H116:H122)</f>
        <v>950</v>
      </c>
    </row>
    <row r="124" spans="1:8" s="38" customFormat="1" ht="13.5" x14ac:dyDescent="0.25">
      <c r="A124" s="187" t="s">
        <v>43</v>
      </c>
      <c r="B124" s="187"/>
      <c r="C124" s="187"/>
      <c r="D124" s="187"/>
      <c r="F124" s="111"/>
      <c r="G124" s="112"/>
      <c r="H124" s="111"/>
    </row>
    <row r="125" spans="1:8" s="40" customFormat="1" x14ac:dyDescent="0.25">
      <c r="A125" s="67"/>
      <c r="B125" s="17"/>
      <c r="C125" s="17"/>
      <c r="F125" s="122">
        <v>590</v>
      </c>
      <c r="G125" s="114" t="s">
        <v>173</v>
      </c>
      <c r="H125" s="123">
        <v>50</v>
      </c>
    </row>
    <row r="126" spans="1:8" s="40" customFormat="1" x14ac:dyDescent="0.25">
      <c r="A126" s="67"/>
      <c r="B126" s="17"/>
      <c r="C126" s="17"/>
      <c r="F126" s="117"/>
      <c r="G126" s="114" t="s">
        <v>163</v>
      </c>
      <c r="H126" s="123">
        <v>200</v>
      </c>
    </row>
    <row r="127" spans="1:8" s="40" customFormat="1" x14ac:dyDescent="0.25">
      <c r="A127" s="67"/>
      <c r="B127" s="17"/>
      <c r="C127" s="17"/>
      <c r="F127" s="123"/>
      <c r="G127" s="114" t="s">
        <v>168</v>
      </c>
      <c r="H127" s="123">
        <v>15</v>
      </c>
    </row>
    <row r="128" spans="1:8" s="43" customFormat="1" ht="13.5" x14ac:dyDescent="0.25">
      <c r="A128" s="51"/>
      <c r="B128" s="46"/>
      <c r="C128" s="38"/>
      <c r="F128" s="19"/>
      <c r="G128" s="138" t="s">
        <v>44</v>
      </c>
      <c r="H128" s="120">
        <f>SUM(H125:H127)</f>
        <v>265</v>
      </c>
    </row>
    <row r="129" spans="1:11" s="36" customFormat="1" ht="30" customHeight="1" x14ac:dyDescent="0.25">
      <c r="A129" s="194" t="s">
        <v>27</v>
      </c>
      <c r="B129" s="187"/>
      <c r="C129" s="187"/>
      <c r="D129" s="187"/>
      <c r="F129" s="108"/>
      <c r="G129" s="109" t="s">
        <v>27</v>
      </c>
      <c r="H129" s="108"/>
    </row>
    <row r="130" spans="1:11" s="38" customFormat="1" ht="13.5" x14ac:dyDescent="0.25">
      <c r="A130" s="187" t="s">
        <v>51</v>
      </c>
      <c r="B130" s="187"/>
      <c r="C130" s="187"/>
      <c r="D130" s="187"/>
      <c r="F130" s="111"/>
      <c r="G130" s="112"/>
      <c r="H130" s="111"/>
    </row>
    <row r="131" spans="1:11" s="40" customFormat="1" ht="24" customHeight="1" x14ac:dyDescent="0.2">
      <c r="A131" s="33"/>
      <c r="B131" s="14" t="s">
        <v>80</v>
      </c>
      <c r="C131" s="14">
        <v>70</v>
      </c>
      <c r="F131" s="16" t="s">
        <v>325</v>
      </c>
      <c r="G131" s="20" t="s">
        <v>324</v>
      </c>
      <c r="H131" s="16">
        <v>70</v>
      </c>
      <c r="I131" s="179"/>
      <c r="J131" s="179"/>
      <c r="K131" s="179"/>
    </row>
    <row r="132" spans="1:11" s="40" customFormat="1" x14ac:dyDescent="0.2">
      <c r="A132" s="33"/>
      <c r="B132" s="14" t="s">
        <v>81</v>
      </c>
      <c r="C132" s="14">
        <v>150</v>
      </c>
      <c r="F132" s="16" t="s">
        <v>275</v>
      </c>
      <c r="G132" s="114" t="s">
        <v>174</v>
      </c>
      <c r="H132" s="16">
        <v>150</v>
      </c>
    </row>
    <row r="133" spans="1:11" s="40" customFormat="1" x14ac:dyDescent="0.2">
      <c r="A133" s="33"/>
      <c r="B133" s="14" t="s">
        <v>68</v>
      </c>
      <c r="C133" s="14">
        <v>200</v>
      </c>
      <c r="F133" s="34"/>
      <c r="G133" s="14" t="s">
        <v>68</v>
      </c>
      <c r="H133" s="16">
        <v>200</v>
      </c>
    </row>
    <row r="134" spans="1:11" s="40" customFormat="1" x14ac:dyDescent="0.25">
      <c r="A134" s="33"/>
      <c r="B134" s="14" t="s">
        <v>6</v>
      </c>
      <c r="C134" s="14">
        <v>40</v>
      </c>
      <c r="F134" s="34"/>
      <c r="G134" s="14" t="s">
        <v>6</v>
      </c>
      <c r="H134" s="34">
        <v>40</v>
      </c>
    </row>
    <row r="135" spans="1:11" s="40" customFormat="1" x14ac:dyDescent="0.25">
      <c r="A135" s="33"/>
      <c r="B135" s="14" t="s">
        <v>69</v>
      </c>
      <c r="C135" s="14">
        <v>25</v>
      </c>
      <c r="F135" s="34"/>
      <c r="G135" s="14" t="s">
        <v>69</v>
      </c>
      <c r="H135" s="34">
        <v>25</v>
      </c>
    </row>
    <row r="136" spans="1:11" s="40" customFormat="1" x14ac:dyDescent="0.25">
      <c r="A136" s="33"/>
      <c r="B136" s="14" t="s">
        <v>82</v>
      </c>
      <c r="C136" s="14">
        <v>120</v>
      </c>
      <c r="F136" s="34"/>
      <c r="G136" s="14" t="s">
        <v>82</v>
      </c>
      <c r="H136" s="34">
        <v>120</v>
      </c>
    </row>
    <row r="137" spans="1:11" s="43" customFormat="1" ht="13.5" x14ac:dyDescent="0.25">
      <c r="A137" s="188" t="s">
        <v>61</v>
      </c>
      <c r="B137" s="189"/>
      <c r="C137" s="18">
        <f>SUM(C131:C136)</f>
        <v>605</v>
      </c>
      <c r="F137" s="19"/>
      <c r="G137" s="24" t="s">
        <v>56</v>
      </c>
      <c r="H137" s="19">
        <f>SUM(H131:H136)</f>
        <v>605</v>
      </c>
    </row>
    <row r="138" spans="1:11" s="43" customFormat="1" ht="13.5" customHeight="1" x14ac:dyDescent="0.25">
      <c r="A138" s="50"/>
      <c r="C138" s="44"/>
      <c r="F138" s="19"/>
      <c r="G138" s="186" t="s">
        <v>52</v>
      </c>
      <c r="H138" s="182"/>
    </row>
    <row r="139" spans="1:11" s="43" customFormat="1" ht="25.5" x14ac:dyDescent="0.25">
      <c r="A139" s="50"/>
      <c r="C139" s="44"/>
      <c r="F139" s="122">
        <v>553</v>
      </c>
      <c r="G139" s="114" t="s">
        <v>165</v>
      </c>
      <c r="H139" s="123">
        <v>50</v>
      </c>
    </row>
    <row r="140" spans="1:11" s="43" customFormat="1" ht="13.5" x14ac:dyDescent="0.25">
      <c r="A140" s="50"/>
      <c r="C140" s="44"/>
      <c r="F140" s="123"/>
      <c r="G140" s="114" t="s">
        <v>163</v>
      </c>
      <c r="H140" s="123">
        <v>200</v>
      </c>
    </row>
    <row r="141" spans="1:11" s="43" customFormat="1" ht="13.5" x14ac:dyDescent="0.25">
      <c r="A141" s="50"/>
      <c r="C141" s="44"/>
      <c r="F141" s="116"/>
      <c r="G141" s="114" t="s">
        <v>42</v>
      </c>
      <c r="H141" s="123">
        <v>15</v>
      </c>
    </row>
    <row r="142" spans="1:11" s="43" customFormat="1" ht="13.5" x14ac:dyDescent="0.25">
      <c r="A142" s="50"/>
      <c r="C142" s="44"/>
      <c r="F142" s="19"/>
      <c r="G142" s="25" t="s">
        <v>53</v>
      </c>
      <c r="H142" s="16">
        <f>SUM(H139:H141)</f>
        <v>265</v>
      </c>
    </row>
    <row r="143" spans="1:11" s="38" customFormat="1" ht="13.5" x14ac:dyDescent="0.25">
      <c r="A143" s="187" t="s">
        <v>8</v>
      </c>
      <c r="B143" s="187"/>
      <c r="C143" s="187"/>
      <c r="D143" s="187"/>
      <c r="F143" s="111"/>
      <c r="G143" s="112"/>
      <c r="H143" s="111"/>
    </row>
    <row r="144" spans="1:11" s="40" customFormat="1" x14ac:dyDescent="0.2">
      <c r="A144" s="55">
        <v>84</v>
      </c>
      <c r="B144" s="4" t="s">
        <v>120</v>
      </c>
      <c r="C144" s="3">
        <v>250</v>
      </c>
      <c r="F144" s="16" t="s">
        <v>322</v>
      </c>
      <c r="G144" s="14" t="s">
        <v>120</v>
      </c>
      <c r="H144" s="124">
        <v>250</v>
      </c>
    </row>
    <row r="145" spans="1:8" s="40" customFormat="1" ht="25.5" x14ac:dyDescent="0.2">
      <c r="A145" s="71">
        <v>229</v>
      </c>
      <c r="B145" s="72" t="s">
        <v>121</v>
      </c>
      <c r="C145" s="2">
        <v>200</v>
      </c>
      <c r="F145" s="16"/>
      <c r="G145" s="137" t="s">
        <v>121</v>
      </c>
      <c r="H145" s="99">
        <v>200</v>
      </c>
    </row>
    <row r="146" spans="1:8" s="40" customFormat="1" x14ac:dyDescent="0.2">
      <c r="A146" s="60">
        <v>392</v>
      </c>
      <c r="B146" s="4" t="s">
        <v>122</v>
      </c>
      <c r="C146" s="3">
        <v>200</v>
      </c>
      <c r="F146" s="16" t="s">
        <v>170</v>
      </c>
      <c r="G146" s="14" t="s">
        <v>171</v>
      </c>
      <c r="H146" s="124">
        <v>200</v>
      </c>
    </row>
    <row r="147" spans="1:8" s="40" customFormat="1" x14ac:dyDescent="0.2">
      <c r="A147" s="55"/>
      <c r="B147" s="72" t="s">
        <v>123</v>
      </c>
      <c r="C147" s="2">
        <v>80</v>
      </c>
      <c r="F147" s="16"/>
      <c r="G147" s="137"/>
      <c r="H147" s="99"/>
    </row>
    <row r="148" spans="1:8" s="40" customFormat="1" x14ac:dyDescent="0.2">
      <c r="A148" s="55"/>
      <c r="B148" s="4" t="s">
        <v>106</v>
      </c>
      <c r="C148" s="3">
        <v>40</v>
      </c>
      <c r="F148" s="16"/>
      <c r="G148" s="14" t="s">
        <v>106</v>
      </c>
      <c r="H148" s="124">
        <v>40</v>
      </c>
    </row>
    <row r="149" spans="1:8" s="40" customFormat="1" x14ac:dyDescent="0.2">
      <c r="A149" s="55"/>
      <c r="B149" s="4" t="s">
        <v>69</v>
      </c>
      <c r="C149" s="3">
        <v>40</v>
      </c>
      <c r="F149" s="16"/>
      <c r="G149" s="14" t="s">
        <v>69</v>
      </c>
      <c r="H149" s="124">
        <v>40</v>
      </c>
    </row>
    <row r="150" spans="1:8" s="40" customFormat="1" x14ac:dyDescent="0.2">
      <c r="A150" s="55"/>
      <c r="B150" s="70" t="s">
        <v>124</v>
      </c>
      <c r="C150" s="3">
        <v>200</v>
      </c>
      <c r="F150" s="16"/>
      <c r="G150" s="126" t="s">
        <v>124</v>
      </c>
      <c r="H150" s="124">
        <v>200</v>
      </c>
    </row>
    <row r="151" spans="1:8" s="40" customFormat="1" ht="13.5" x14ac:dyDescent="0.25">
      <c r="A151" s="59" t="s">
        <v>20</v>
      </c>
      <c r="B151" s="21"/>
      <c r="C151" s="21">
        <f>SUM(C144:C150)</f>
        <v>1010</v>
      </c>
      <c r="F151" s="118"/>
      <c r="G151" s="22" t="s">
        <v>20</v>
      </c>
      <c r="H151" s="26">
        <f>SUM(H144:H150)</f>
        <v>930</v>
      </c>
    </row>
    <row r="152" spans="1:8" s="38" customFormat="1" ht="13.5" x14ac:dyDescent="0.25">
      <c r="A152" s="187" t="s">
        <v>43</v>
      </c>
      <c r="B152" s="187"/>
      <c r="C152" s="187"/>
      <c r="D152" s="187"/>
      <c r="F152" s="111"/>
      <c r="G152" s="112"/>
      <c r="H152" s="111"/>
    </row>
    <row r="153" spans="1:8" s="40" customFormat="1" ht="25.5" x14ac:dyDescent="0.25">
      <c r="A153" s="67"/>
      <c r="B153" s="17"/>
      <c r="C153" s="17"/>
      <c r="F153" s="122">
        <v>553</v>
      </c>
      <c r="G153" s="114" t="s">
        <v>162</v>
      </c>
      <c r="H153" s="123">
        <v>50</v>
      </c>
    </row>
    <row r="154" spans="1:8" s="40" customFormat="1" x14ac:dyDescent="0.25">
      <c r="A154" s="67"/>
      <c r="B154" s="17"/>
      <c r="C154" s="17"/>
      <c r="F154" s="129">
        <v>473</v>
      </c>
      <c r="G154" s="114" t="s">
        <v>175</v>
      </c>
      <c r="H154" s="123">
        <v>200</v>
      </c>
    </row>
    <row r="155" spans="1:8" s="40" customFormat="1" x14ac:dyDescent="0.25">
      <c r="A155" s="67"/>
      <c r="B155" s="17"/>
      <c r="C155" s="17"/>
      <c r="F155" s="116"/>
      <c r="G155" s="114" t="s">
        <v>42</v>
      </c>
      <c r="H155" s="123">
        <v>15</v>
      </c>
    </row>
    <row r="156" spans="1:8" s="43" customFormat="1" ht="13.5" x14ac:dyDescent="0.25">
      <c r="A156" s="67"/>
      <c r="B156" s="17"/>
      <c r="C156" s="17"/>
      <c r="F156" s="19"/>
      <c r="G156" s="22" t="s">
        <v>44</v>
      </c>
      <c r="H156" s="19">
        <f>SUM(H153:H155)</f>
        <v>265</v>
      </c>
    </row>
    <row r="157" spans="1:8" s="47" customFormat="1" x14ac:dyDescent="0.2">
      <c r="A157" s="49"/>
      <c r="B157" s="40"/>
      <c r="C157" s="27"/>
      <c r="F157" s="139"/>
      <c r="G157" s="28"/>
      <c r="H157" s="130"/>
    </row>
    <row r="158" spans="1:8" s="47" customFormat="1" x14ac:dyDescent="0.2">
      <c r="A158" s="49"/>
      <c r="B158" s="40"/>
      <c r="C158" s="27"/>
      <c r="F158" s="130"/>
      <c r="G158" s="94"/>
      <c r="H158" s="130"/>
    </row>
    <row r="159" spans="1:8" s="47" customFormat="1" ht="12.75" customHeight="1" x14ac:dyDescent="0.2">
      <c r="A159" s="49"/>
      <c r="B159" s="187" t="s">
        <v>26</v>
      </c>
      <c r="C159" s="187"/>
      <c r="D159" s="187"/>
      <c r="F159" s="130"/>
      <c r="G159" s="95" t="s">
        <v>26</v>
      </c>
      <c r="H159" s="17"/>
    </row>
    <row r="160" spans="1:8" s="40" customFormat="1" x14ac:dyDescent="0.25">
      <c r="A160" s="187" t="s">
        <v>51</v>
      </c>
      <c r="B160" s="187"/>
      <c r="C160" s="187"/>
      <c r="D160" s="187"/>
      <c r="F160" s="140"/>
      <c r="G160" s="141"/>
      <c r="H160" s="140"/>
    </row>
    <row r="161" spans="1:8" s="40" customFormat="1" ht="25.5" x14ac:dyDescent="0.2">
      <c r="A161" s="33"/>
      <c r="B161" s="14" t="s">
        <v>83</v>
      </c>
      <c r="C161" s="14">
        <v>60</v>
      </c>
      <c r="F161" s="16" t="s">
        <v>48</v>
      </c>
      <c r="G161" s="20" t="s">
        <v>84</v>
      </c>
      <c r="H161" s="16">
        <v>60</v>
      </c>
    </row>
    <row r="162" spans="1:8" s="40" customFormat="1" x14ac:dyDescent="0.2">
      <c r="A162" s="33"/>
      <c r="B162" s="14" t="s">
        <v>85</v>
      </c>
      <c r="C162" s="14">
        <v>70</v>
      </c>
      <c r="F162" s="16" t="s">
        <v>160</v>
      </c>
      <c r="G162" s="20" t="s">
        <v>190</v>
      </c>
      <c r="H162" s="16">
        <v>90</v>
      </c>
    </row>
    <row r="163" spans="1:8" s="40" customFormat="1" x14ac:dyDescent="0.2">
      <c r="A163" s="33"/>
      <c r="B163" s="14" t="s">
        <v>46</v>
      </c>
      <c r="C163" s="14">
        <v>160</v>
      </c>
      <c r="F163" s="16" t="s">
        <v>278</v>
      </c>
      <c r="G163" s="20" t="s">
        <v>46</v>
      </c>
      <c r="H163" s="16">
        <v>160</v>
      </c>
    </row>
    <row r="164" spans="1:8" s="40" customFormat="1" x14ac:dyDescent="0.2">
      <c r="A164" s="33"/>
      <c r="B164" s="14" t="s">
        <v>49</v>
      </c>
      <c r="C164" s="14">
        <v>200</v>
      </c>
      <c r="F164" s="16" t="s">
        <v>170</v>
      </c>
      <c r="G164" s="20" t="s">
        <v>176</v>
      </c>
      <c r="H164" s="16">
        <v>200</v>
      </c>
    </row>
    <row r="165" spans="1:8" s="40" customFormat="1" x14ac:dyDescent="0.25">
      <c r="A165" s="33"/>
      <c r="B165" s="14" t="s">
        <v>69</v>
      </c>
      <c r="C165" s="14">
        <v>25</v>
      </c>
      <c r="F165" s="34"/>
      <c r="G165" s="14" t="s">
        <v>69</v>
      </c>
      <c r="H165" s="34">
        <v>25</v>
      </c>
    </row>
    <row r="166" spans="1:8" s="40" customFormat="1" x14ac:dyDescent="0.25">
      <c r="A166" s="33"/>
      <c r="B166" s="14" t="s">
        <v>6</v>
      </c>
      <c r="C166" s="14">
        <v>40</v>
      </c>
      <c r="F166" s="34"/>
      <c r="G166" s="14" t="s">
        <v>6</v>
      </c>
      <c r="H166" s="34">
        <v>40</v>
      </c>
    </row>
    <row r="167" spans="1:8" s="40" customFormat="1" x14ac:dyDescent="0.25">
      <c r="A167" s="33"/>
      <c r="B167" s="14" t="s">
        <v>86</v>
      </c>
      <c r="C167" s="14">
        <v>200</v>
      </c>
      <c r="F167" s="34"/>
      <c r="G167" s="14" t="s">
        <v>86</v>
      </c>
      <c r="H167" s="34">
        <v>200</v>
      </c>
    </row>
    <row r="168" spans="1:8" s="38" customFormat="1" ht="13.5" x14ac:dyDescent="0.25">
      <c r="A168" s="59" t="s">
        <v>61</v>
      </c>
      <c r="B168" s="19"/>
      <c r="C168" s="21">
        <f>SUM(C161:C167)</f>
        <v>755</v>
      </c>
      <c r="F168" s="120"/>
      <c r="G168" s="22" t="s">
        <v>61</v>
      </c>
      <c r="H168" s="19">
        <f>SUM(H161:H167)</f>
        <v>775</v>
      </c>
    </row>
    <row r="169" spans="1:8" s="38" customFormat="1" ht="13.5" customHeight="1" x14ac:dyDescent="0.25">
      <c r="A169" s="49"/>
      <c r="B169" s="40"/>
      <c r="C169" s="40"/>
      <c r="F169" s="120"/>
      <c r="G169" s="186" t="s">
        <v>52</v>
      </c>
      <c r="H169" s="182"/>
    </row>
    <row r="170" spans="1:8" s="38" customFormat="1" ht="25.5" x14ac:dyDescent="0.25">
      <c r="A170" s="49"/>
      <c r="B170" s="40"/>
      <c r="C170" s="40"/>
      <c r="F170" s="122">
        <v>553</v>
      </c>
      <c r="G170" s="114" t="s">
        <v>162</v>
      </c>
      <c r="H170" s="123">
        <v>50</v>
      </c>
    </row>
    <row r="171" spans="1:8" s="38" customFormat="1" ht="13.5" x14ac:dyDescent="0.25">
      <c r="A171" s="49"/>
      <c r="B171" s="40"/>
      <c r="C171" s="40"/>
      <c r="F171" s="123"/>
      <c r="G171" s="114" t="s">
        <v>163</v>
      </c>
      <c r="H171" s="123">
        <v>200</v>
      </c>
    </row>
    <row r="172" spans="1:8" s="38" customFormat="1" ht="13.5" x14ac:dyDescent="0.25">
      <c r="A172" s="49"/>
      <c r="B172" s="40"/>
      <c r="C172" s="40"/>
      <c r="F172" s="116"/>
      <c r="G172" s="114" t="s">
        <v>42</v>
      </c>
      <c r="H172" s="123">
        <v>15</v>
      </c>
    </row>
    <row r="173" spans="1:8" s="38" customFormat="1" ht="11.25" customHeight="1" x14ac:dyDescent="0.25">
      <c r="A173" s="49"/>
      <c r="B173" s="40"/>
      <c r="C173" s="40"/>
      <c r="F173" s="120"/>
      <c r="G173" s="22" t="s">
        <v>53</v>
      </c>
      <c r="H173" s="19">
        <f>SUM(H170:H172)</f>
        <v>265</v>
      </c>
    </row>
    <row r="174" spans="1:8" s="40" customFormat="1" x14ac:dyDescent="0.25">
      <c r="A174" s="187" t="s">
        <v>8</v>
      </c>
      <c r="B174" s="187"/>
      <c r="C174" s="187"/>
      <c r="D174" s="187"/>
      <c r="F174" s="140"/>
      <c r="G174" s="141"/>
      <c r="H174" s="140"/>
    </row>
    <row r="175" spans="1:8" s="40" customFormat="1" x14ac:dyDescent="0.2">
      <c r="A175" s="60" t="s">
        <v>125</v>
      </c>
      <c r="B175" s="4" t="s">
        <v>126</v>
      </c>
      <c r="C175" s="3">
        <v>250</v>
      </c>
      <c r="F175" s="16" t="s">
        <v>279</v>
      </c>
      <c r="G175" s="14" t="s">
        <v>126</v>
      </c>
      <c r="H175" s="124">
        <v>250</v>
      </c>
    </row>
    <row r="176" spans="1:8" s="40" customFormat="1" x14ac:dyDescent="0.2">
      <c r="A176" s="55">
        <v>211</v>
      </c>
      <c r="B176" s="4" t="s">
        <v>127</v>
      </c>
      <c r="C176" s="3">
        <v>140</v>
      </c>
      <c r="F176" s="16" t="s">
        <v>275</v>
      </c>
      <c r="G176" s="114" t="s">
        <v>47</v>
      </c>
      <c r="H176" s="124">
        <v>150</v>
      </c>
    </row>
    <row r="177" spans="1:8" s="40" customFormat="1" ht="25.5" x14ac:dyDescent="0.2">
      <c r="A177" s="55"/>
      <c r="B177" s="4" t="s">
        <v>128</v>
      </c>
      <c r="C177" s="3">
        <v>60</v>
      </c>
      <c r="F177" s="16"/>
      <c r="G177" s="14" t="s">
        <v>128</v>
      </c>
      <c r="H177" s="124">
        <v>60</v>
      </c>
    </row>
    <row r="178" spans="1:8" s="40" customFormat="1" ht="25.5" x14ac:dyDescent="0.2">
      <c r="A178" s="55"/>
      <c r="B178" s="4" t="s">
        <v>129</v>
      </c>
      <c r="C178" s="3">
        <v>180</v>
      </c>
      <c r="F178" s="16"/>
      <c r="G178" s="14"/>
      <c r="H178" s="124"/>
    </row>
    <row r="179" spans="1:8" s="40" customFormat="1" x14ac:dyDescent="0.2">
      <c r="A179" s="61"/>
      <c r="B179" s="4" t="s">
        <v>106</v>
      </c>
      <c r="C179" s="3">
        <v>40</v>
      </c>
      <c r="F179" s="142"/>
      <c r="G179" s="14" t="s">
        <v>106</v>
      </c>
      <c r="H179" s="124">
        <v>40</v>
      </c>
    </row>
    <row r="180" spans="1:8" s="40" customFormat="1" ht="45.75" customHeight="1" x14ac:dyDescent="0.2">
      <c r="A180" s="55"/>
      <c r="B180" s="4" t="s">
        <v>69</v>
      </c>
      <c r="C180" s="3">
        <v>20</v>
      </c>
      <c r="F180" s="16"/>
      <c r="G180" s="14" t="s">
        <v>69</v>
      </c>
      <c r="H180" s="124">
        <v>20</v>
      </c>
    </row>
    <row r="181" spans="1:8" s="40" customFormat="1" x14ac:dyDescent="0.2">
      <c r="A181" s="55"/>
      <c r="B181" s="4" t="s">
        <v>74</v>
      </c>
      <c r="C181" s="3">
        <v>200</v>
      </c>
      <c r="F181" s="16"/>
      <c r="G181" s="14" t="s">
        <v>74</v>
      </c>
      <c r="H181" s="124">
        <v>200</v>
      </c>
    </row>
    <row r="182" spans="1:8" s="38" customFormat="1" ht="13.5" x14ac:dyDescent="0.25">
      <c r="A182" s="209" t="s">
        <v>20</v>
      </c>
      <c r="B182" s="210"/>
      <c r="C182" s="29">
        <f>SUM(C175:C181)</f>
        <v>890</v>
      </c>
      <c r="F182" s="120"/>
      <c r="G182" s="24" t="s">
        <v>7</v>
      </c>
      <c r="H182" s="19">
        <f>SUM(H175:H181)</f>
        <v>720</v>
      </c>
    </row>
    <row r="183" spans="1:8" s="40" customFormat="1" x14ac:dyDescent="0.25">
      <c r="A183" s="187" t="s">
        <v>43</v>
      </c>
      <c r="B183" s="187"/>
      <c r="C183" s="187"/>
      <c r="D183" s="187"/>
      <c r="F183" s="140"/>
      <c r="G183" s="141"/>
      <c r="H183" s="140"/>
    </row>
    <row r="184" spans="1:8" s="40" customFormat="1" ht="12.75" customHeight="1" x14ac:dyDescent="0.25">
      <c r="A184" s="67"/>
      <c r="B184" s="17"/>
      <c r="C184" s="17"/>
      <c r="F184" s="122">
        <v>553</v>
      </c>
      <c r="G184" s="114" t="s">
        <v>165</v>
      </c>
      <c r="H184" s="123">
        <v>50</v>
      </c>
    </row>
    <row r="185" spans="1:8" s="40" customFormat="1" ht="12.75" customHeight="1" x14ac:dyDescent="0.25">
      <c r="A185" s="67"/>
      <c r="B185" s="17"/>
      <c r="C185" s="17"/>
      <c r="F185" s="129">
        <v>473</v>
      </c>
      <c r="G185" s="114" t="s">
        <v>175</v>
      </c>
      <c r="H185" s="123">
        <v>200</v>
      </c>
    </row>
    <row r="186" spans="1:8" s="43" customFormat="1" ht="13.5" x14ac:dyDescent="0.25">
      <c r="A186" s="67"/>
      <c r="B186" s="17"/>
      <c r="C186" s="17"/>
      <c r="F186" s="123"/>
      <c r="G186" s="114" t="s">
        <v>42</v>
      </c>
      <c r="H186" s="123">
        <v>15</v>
      </c>
    </row>
    <row r="187" spans="1:8" s="47" customFormat="1" ht="13.5" x14ac:dyDescent="0.25">
      <c r="A187" s="68"/>
      <c r="B187" s="31"/>
      <c r="C187" s="30"/>
      <c r="F187" s="139"/>
      <c r="G187" s="22" t="s">
        <v>44</v>
      </c>
      <c r="H187" s="19">
        <f>SUM(H184:H186)</f>
        <v>265</v>
      </c>
    </row>
    <row r="188" spans="1:8" s="37" customFormat="1" x14ac:dyDescent="0.25">
      <c r="F188" s="108"/>
      <c r="G188" s="110"/>
      <c r="H188" s="108"/>
    </row>
    <row r="189" spans="1:8" s="37" customFormat="1" x14ac:dyDescent="0.25">
      <c r="B189" s="194" t="s">
        <v>25</v>
      </c>
      <c r="C189" s="187"/>
      <c r="D189" s="187"/>
      <c r="F189" s="108"/>
      <c r="G189" s="110" t="s">
        <v>25</v>
      </c>
      <c r="H189" s="108"/>
    </row>
    <row r="190" spans="1:8" s="40" customFormat="1" x14ac:dyDescent="0.25">
      <c r="A190" s="187" t="s">
        <v>51</v>
      </c>
      <c r="B190" s="187"/>
      <c r="C190" s="187"/>
      <c r="D190" s="187"/>
      <c r="F190" s="140"/>
      <c r="G190" s="141"/>
      <c r="H190" s="140"/>
    </row>
    <row r="191" spans="1:8" s="40" customFormat="1" x14ac:dyDescent="0.2">
      <c r="A191" s="33"/>
      <c r="B191" s="14" t="s">
        <v>80</v>
      </c>
      <c r="C191" s="14">
        <v>70</v>
      </c>
      <c r="F191" s="16" t="s">
        <v>331</v>
      </c>
      <c r="G191" s="20" t="s">
        <v>332</v>
      </c>
      <c r="H191" s="16">
        <v>70</v>
      </c>
    </row>
    <row r="192" spans="1:8" s="40" customFormat="1" ht="25.5" x14ac:dyDescent="0.2">
      <c r="A192" s="33"/>
      <c r="B192" s="14" t="s">
        <v>87</v>
      </c>
      <c r="C192" s="14">
        <v>75</v>
      </c>
      <c r="F192" s="16" t="s">
        <v>281</v>
      </c>
      <c r="G192" s="14" t="s">
        <v>191</v>
      </c>
      <c r="H192" s="34">
        <v>90</v>
      </c>
    </row>
    <row r="193" spans="1:8" s="40" customFormat="1" x14ac:dyDescent="0.2">
      <c r="A193" s="33"/>
      <c r="B193" s="14" t="s">
        <v>88</v>
      </c>
      <c r="C193" s="14">
        <v>170</v>
      </c>
      <c r="F193" s="16" t="s">
        <v>283</v>
      </c>
      <c r="G193" s="14" t="s">
        <v>88</v>
      </c>
      <c r="H193" s="34">
        <v>170</v>
      </c>
    </row>
    <row r="194" spans="1:8" s="40" customFormat="1" x14ac:dyDescent="0.2">
      <c r="A194" s="33"/>
      <c r="B194" s="14" t="s">
        <v>68</v>
      </c>
      <c r="C194" s="14">
        <v>200</v>
      </c>
      <c r="F194" s="16" t="s">
        <v>309</v>
      </c>
      <c r="G194" s="14" t="s">
        <v>68</v>
      </c>
      <c r="H194" s="16">
        <v>200</v>
      </c>
    </row>
    <row r="195" spans="1:8" s="40" customFormat="1" x14ac:dyDescent="0.25">
      <c r="A195" s="33"/>
      <c r="B195" s="14" t="s">
        <v>6</v>
      </c>
      <c r="C195" s="14">
        <v>40</v>
      </c>
      <c r="F195" s="34"/>
      <c r="G195" s="14" t="s">
        <v>6</v>
      </c>
      <c r="H195" s="34">
        <v>40</v>
      </c>
    </row>
    <row r="196" spans="1:8" s="40" customFormat="1" x14ac:dyDescent="0.25">
      <c r="A196" s="33"/>
      <c r="B196" s="14" t="s">
        <v>69</v>
      </c>
      <c r="C196" s="14">
        <v>25</v>
      </c>
      <c r="F196" s="34"/>
      <c r="G196" s="14" t="s">
        <v>69</v>
      </c>
      <c r="H196" s="34">
        <v>25</v>
      </c>
    </row>
    <row r="197" spans="1:8" s="43" customFormat="1" ht="13.5" x14ac:dyDescent="0.25">
      <c r="A197" s="33"/>
      <c r="B197" s="14" t="s">
        <v>89</v>
      </c>
      <c r="C197" s="14">
        <v>150</v>
      </c>
      <c r="F197" s="34"/>
      <c r="G197" s="14" t="s">
        <v>89</v>
      </c>
      <c r="H197" s="34">
        <v>150</v>
      </c>
    </row>
    <row r="198" spans="1:8" s="38" customFormat="1" ht="13.5" x14ac:dyDescent="0.25">
      <c r="A198" s="59" t="s">
        <v>61</v>
      </c>
      <c r="B198" s="19"/>
      <c r="C198" s="21">
        <f>SUM(C191:C197)</f>
        <v>730</v>
      </c>
      <c r="F198" s="120"/>
      <c r="G198" s="22" t="s">
        <v>61</v>
      </c>
      <c r="H198" s="19">
        <f>SUM(H191:H197)</f>
        <v>745</v>
      </c>
    </row>
    <row r="199" spans="1:8" s="38" customFormat="1" ht="13.5" x14ac:dyDescent="0.25">
      <c r="A199" s="51"/>
      <c r="F199" s="120"/>
      <c r="G199" s="186" t="s">
        <v>52</v>
      </c>
      <c r="H199" s="182"/>
    </row>
    <row r="200" spans="1:8" s="38" customFormat="1" ht="13.5" x14ac:dyDescent="0.25">
      <c r="A200" s="51"/>
      <c r="F200" s="122">
        <v>590</v>
      </c>
      <c r="G200" s="114" t="s">
        <v>173</v>
      </c>
      <c r="H200" s="123">
        <v>50</v>
      </c>
    </row>
    <row r="201" spans="1:8" s="38" customFormat="1" ht="13.5" x14ac:dyDescent="0.25">
      <c r="A201" s="51"/>
      <c r="F201" s="123"/>
      <c r="G201" s="114" t="s">
        <v>163</v>
      </c>
      <c r="H201" s="123">
        <v>200</v>
      </c>
    </row>
    <row r="202" spans="1:8" s="38" customFormat="1" ht="13.5" x14ac:dyDescent="0.25">
      <c r="A202" s="51"/>
      <c r="F202" s="116"/>
      <c r="G202" s="114" t="s">
        <v>168</v>
      </c>
      <c r="H202" s="123">
        <v>15</v>
      </c>
    </row>
    <row r="203" spans="1:8" s="38" customFormat="1" ht="13.5" x14ac:dyDescent="0.25">
      <c r="A203" s="51"/>
      <c r="F203" s="120"/>
      <c r="G203" s="22" t="s">
        <v>53</v>
      </c>
      <c r="H203" s="19">
        <f>SUM(H200:H202)</f>
        <v>265</v>
      </c>
    </row>
    <row r="204" spans="1:8" s="40" customFormat="1" x14ac:dyDescent="0.25">
      <c r="A204" s="187" t="s">
        <v>8</v>
      </c>
      <c r="B204" s="187"/>
      <c r="C204" s="187"/>
      <c r="D204" s="187"/>
      <c r="F204" s="140"/>
      <c r="G204" s="141"/>
      <c r="H204" s="140"/>
    </row>
    <row r="205" spans="1:8" s="40" customFormat="1" x14ac:dyDescent="0.2">
      <c r="A205" s="97">
        <v>81</v>
      </c>
      <c r="B205" s="4" t="s">
        <v>130</v>
      </c>
      <c r="C205" s="3">
        <v>250</v>
      </c>
      <c r="F205" s="16" t="s">
        <v>285</v>
      </c>
      <c r="G205" s="14" t="s">
        <v>130</v>
      </c>
      <c r="H205" s="124">
        <v>250</v>
      </c>
    </row>
    <row r="206" spans="1:8" s="40" customFormat="1" x14ac:dyDescent="0.2">
      <c r="A206" s="55" t="s">
        <v>131</v>
      </c>
      <c r="B206" s="72" t="s">
        <v>132</v>
      </c>
      <c r="C206" s="2">
        <v>80</v>
      </c>
      <c r="F206" s="16" t="s">
        <v>287</v>
      </c>
      <c r="G206" s="137" t="s">
        <v>192</v>
      </c>
      <c r="H206" s="99">
        <v>60</v>
      </c>
    </row>
    <row r="207" spans="1:8" s="40" customFormat="1" x14ac:dyDescent="0.2">
      <c r="A207" s="55"/>
      <c r="B207" s="72"/>
      <c r="C207" s="2"/>
      <c r="F207" s="16"/>
      <c r="G207" s="137" t="s">
        <v>193</v>
      </c>
      <c r="H207" s="99">
        <v>30</v>
      </c>
    </row>
    <row r="208" spans="1:8" s="40" customFormat="1" ht="25.5" x14ac:dyDescent="0.2">
      <c r="A208" s="55"/>
      <c r="B208" s="4" t="s">
        <v>134</v>
      </c>
      <c r="C208" s="3">
        <v>155</v>
      </c>
      <c r="F208" s="16"/>
      <c r="G208" s="14" t="s">
        <v>177</v>
      </c>
      <c r="H208" s="124">
        <v>155</v>
      </c>
    </row>
    <row r="209" spans="1:8" s="40" customFormat="1" x14ac:dyDescent="0.2">
      <c r="A209" s="55"/>
      <c r="B209" s="4" t="s">
        <v>133</v>
      </c>
      <c r="C209" s="3">
        <v>200</v>
      </c>
      <c r="F209" s="16" t="s">
        <v>309</v>
      </c>
      <c r="G209" s="14" t="s">
        <v>169</v>
      </c>
      <c r="H209" s="124">
        <v>200</v>
      </c>
    </row>
    <row r="210" spans="1:8" s="40" customFormat="1" x14ac:dyDescent="0.2">
      <c r="A210" s="55"/>
      <c r="B210" s="4" t="s">
        <v>104</v>
      </c>
      <c r="C210" s="3">
        <v>200</v>
      </c>
      <c r="F210" s="16"/>
      <c r="G210" s="14" t="s">
        <v>104</v>
      </c>
      <c r="H210" s="124">
        <v>200</v>
      </c>
    </row>
    <row r="211" spans="1:8" s="40" customFormat="1" x14ac:dyDescent="0.2">
      <c r="A211" s="71"/>
      <c r="B211" s="4" t="s">
        <v>106</v>
      </c>
      <c r="C211" s="2">
        <v>60</v>
      </c>
      <c r="F211" s="16"/>
      <c r="G211" s="14" t="s">
        <v>106</v>
      </c>
      <c r="H211" s="99">
        <v>60</v>
      </c>
    </row>
    <row r="212" spans="1:8" s="40" customFormat="1" x14ac:dyDescent="0.2">
      <c r="A212" s="55"/>
      <c r="B212" s="4" t="s">
        <v>69</v>
      </c>
      <c r="C212" s="3">
        <v>20</v>
      </c>
      <c r="F212" s="16"/>
      <c r="G212" s="14" t="s">
        <v>69</v>
      </c>
      <c r="H212" s="124">
        <v>20</v>
      </c>
    </row>
    <row r="213" spans="1:8" s="43" customFormat="1" ht="12.75" customHeight="1" x14ac:dyDescent="0.25">
      <c r="A213" s="59" t="s">
        <v>20</v>
      </c>
      <c r="B213" s="19"/>
      <c r="C213" s="21">
        <f>SUM(C205:C212)</f>
        <v>965</v>
      </c>
      <c r="F213" s="19"/>
      <c r="G213" s="22" t="s">
        <v>20</v>
      </c>
      <c r="H213" s="26">
        <f>SUM(H205:H212)</f>
        <v>975</v>
      </c>
    </row>
    <row r="214" spans="1:8" s="43" customFormat="1" ht="12.75" customHeight="1" x14ac:dyDescent="0.25">
      <c r="A214" s="68"/>
      <c r="B214" s="31"/>
      <c r="C214" s="30"/>
      <c r="F214" s="31"/>
      <c r="G214" s="30"/>
      <c r="H214" s="96"/>
    </row>
    <row r="215" spans="1:8" s="40" customFormat="1" x14ac:dyDescent="0.25">
      <c r="A215" s="187" t="s">
        <v>43</v>
      </c>
      <c r="B215" s="187"/>
      <c r="C215" s="187"/>
      <c r="D215" s="187"/>
      <c r="F215" s="140"/>
      <c r="G215" s="141"/>
      <c r="H215" s="140"/>
    </row>
    <row r="216" spans="1:8" s="40" customFormat="1" x14ac:dyDescent="0.25">
      <c r="A216" s="67"/>
      <c r="B216" s="17"/>
      <c r="C216" s="17"/>
      <c r="F216" s="122">
        <v>590</v>
      </c>
      <c r="G216" s="114" t="s">
        <v>173</v>
      </c>
      <c r="H216" s="123">
        <v>50</v>
      </c>
    </row>
    <row r="217" spans="1:8" s="40" customFormat="1" x14ac:dyDescent="0.25">
      <c r="A217" s="67"/>
      <c r="B217" s="17"/>
      <c r="C217" s="17"/>
      <c r="F217" s="123"/>
      <c r="G217" s="114" t="s">
        <v>163</v>
      </c>
      <c r="H217" s="123">
        <v>200</v>
      </c>
    </row>
    <row r="218" spans="1:8" s="43" customFormat="1" ht="13.5" x14ac:dyDescent="0.25">
      <c r="A218" s="67"/>
      <c r="B218" s="17"/>
      <c r="C218" s="17"/>
      <c r="F218" s="116"/>
      <c r="G218" s="114" t="s">
        <v>168</v>
      </c>
      <c r="H218" s="123">
        <v>15</v>
      </c>
    </row>
    <row r="219" spans="1:8" s="47" customFormat="1" ht="13.5" x14ac:dyDescent="0.25">
      <c r="A219" s="68"/>
      <c r="B219" s="31"/>
      <c r="C219" s="30"/>
      <c r="F219" s="139"/>
      <c r="G219" s="22" t="s">
        <v>44</v>
      </c>
      <c r="H219" s="19">
        <f>SUM(H216:H218)</f>
        <v>265</v>
      </c>
    </row>
    <row r="220" spans="1:8" s="47" customFormat="1" ht="13.5" x14ac:dyDescent="0.25">
      <c r="A220" s="68"/>
      <c r="B220" s="31"/>
      <c r="C220" s="30"/>
      <c r="F220" s="130"/>
      <c r="G220" s="30"/>
      <c r="H220" s="31"/>
    </row>
    <row r="221" spans="1:8" s="37" customFormat="1" x14ac:dyDescent="0.25">
      <c r="A221" s="194" t="s">
        <v>24</v>
      </c>
      <c r="B221" s="187"/>
      <c r="C221" s="187"/>
      <c r="D221" s="187"/>
      <c r="F221" s="108"/>
      <c r="G221" s="110" t="s">
        <v>24</v>
      </c>
      <c r="H221" s="108"/>
    </row>
    <row r="222" spans="1:8" s="40" customFormat="1" x14ac:dyDescent="0.25">
      <c r="A222" s="187" t="s">
        <v>51</v>
      </c>
      <c r="B222" s="187"/>
      <c r="C222" s="187"/>
      <c r="D222" s="187"/>
      <c r="F222" s="140"/>
      <c r="G222" s="141"/>
      <c r="H222" s="140"/>
    </row>
    <row r="223" spans="1:8" s="40" customFormat="1" ht="25.5" x14ac:dyDescent="0.2">
      <c r="A223" s="33"/>
      <c r="B223" s="32" t="s">
        <v>155</v>
      </c>
      <c r="C223" s="73">
        <v>80</v>
      </c>
      <c r="F223" s="16" t="s">
        <v>266</v>
      </c>
      <c r="G223" s="143" t="s">
        <v>155</v>
      </c>
      <c r="H223" s="144">
        <v>80</v>
      </c>
    </row>
    <row r="224" spans="1:8" s="40" customFormat="1" ht="25.5" x14ac:dyDescent="0.2">
      <c r="A224" s="33"/>
      <c r="B224" s="14" t="s">
        <v>90</v>
      </c>
      <c r="C224" s="14">
        <v>110</v>
      </c>
      <c r="F224" s="16" t="s">
        <v>288</v>
      </c>
      <c r="G224" s="114" t="s">
        <v>178</v>
      </c>
      <c r="H224" s="123">
        <v>110</v>
      </c>
    </row>
    <row r="225" spans="1:8" s="40" customFormat="1" ht="25.5" x14ac:dyDescent="0.25">
      <c r="A225" s="33"/>
      <c r="B225" s="14" t="s">
        <v>91</v>
      </c>
      <c r="C225" s="14">
        <v>155</v>
      </c>
      <c r="F225" s="34"/>
      <c r="G225" s="14" t="s">
        <v>186</v>
      </c>
      <c r="H225" s="34">
        <v>150</v>
      </c>
    </row>
    <row r="226" spans="1:8" s="40" customFormat="1" x14ac:dyDescent="0.2">
      <c r="A226" s="33"/>
      <c r="B226" s="14" t="s">
        <v>68</v>
      </c>
      <c r="C226" s="14">
        <v>200</v>
      </c>
      <c r="F226" s="34"/>
      <c r="G226" s="14" t="s">
        <v>68</v>
      </c>
      <c r="H226" s="16">
        <v>200</v>
      </c>
    </row>
    <row r="227" spans="1:8" s="40" customFormat="1" x14ac:dyDescent="0.25">
      <c r="A227" s="33"/>
      <c r="B227" s="14" t="s">
        <v>69</v>
      </c>
      <c r="C227" s="14">
        <v>25</v>
      </c>
      <c r="F227" s="34"/>
      <c r="G227" s="14" t="s">
        <v>69</v>
      </c>
      <c r="H227" s="34">
        <v>25</v>
      </c>
    </row>
    <row r="228" spans="1:8" s="40" customFormat="1" x14ac:dyDescent="0.25">
      <c r="A228" s="33"/>
      <c r="B228" s="14" t="s">
        <v>6</v>
      </c>
      <c r="C228" s="14">
        <v>40</v>
      </c>
      <c r="F228" s="34"/>
      <c r="G228" s="14" t="s">
        <v>6</v>
      </c>
      <c r="H228" s="34">
        <v>40</v>
      </c>
    </row>
    <row r="229" spans="1:8" s="40" customFormat="1" ht="25.5" x14ac:dyDescent="0.25">
      <c r="A229" s="33"/>
      <c r="B229" s="14" t="s">
        <v>92</v>
      </c>
      <c r="C229" s="14">
        <v>25</v>
      </c>
      <c r="F229" s="34"/>
      <c r="G229" s="14" t="s">
        <v>92</v>
      </c>
      <c r="H229" s="34">
        <v>25</v>
      </c>
    </row>
    <row r="230" spans="1:8" s="43" customFormat="1" ht="13.5" x14ac:dyDescent="0.25">
      <c r="A230" s="59" t="s">
        <v>61</v>
      </c>
      <c r="B230" s="19"/>
      <c r="C230" s="21">
        <f>SUM(C223:C229)</f>
        <v>635</v>
      </c>
      <c r="F230" s="19"/>
      <c r="G230" s="22" t="s">
        <v>61</v>
      </c>
      <c r="H230" s="19">
        <f>SUM(H224:H229)</f>
        <v>550</v>
      </c>
    </row>
    <row r="231" spans="1:8" s="38" customFormat="1" ht="13.5" x14ac:dyDescent="0.25">
      <c r="A231" s="51"/>
      <c r="F231" s="120"/>
      <c r="G231" s="112"/>
      <c r="H231" s="111"/>
    </row>
    <row r="232" spans="1:8" s="38" customFormat="1" ht="13.5" customHeight="1" x14ac:dyDescent="0.25">
      <c r="A232" s="51"/>
      <c r="F232" s="120"/>
      <c r="G232" s="186" t="s">
        <v>52</v>
      </c>
      <c r="H232" s="182"/>
    </row>
    <row r="233" spans="1:8" s="38" customFormat="1" ht="25.5" x14ac:dyDescent="0.25">
      <c r="A233" s="51"/>
      <c r="F233" s="122">
        <v>553</v>
      </c>
      <c r="G233" s="114" t="s">
        <v>165</v>
      </c>
      <c r="H233" s="123">
        <v>50</v>
      </c>
    </row>
    <row r="234" spans="1:8" s="38" customFormat="1" ht="13.5" x14ac:dyDescent="0.25">
      <c r="A234" s="51"/>
      <c r="F234" s="123"/>
      <c r="G234" s="114" t="s">
        <v>163</v>
      </c>
      <c r="H234" s="123">
        <v>200</v>
      </c>
    </row>
    <row r="235" spans="1:8" s="38" customFormat="1" ht="13.5" x14ac:dyDescent="0.25">
      <c r="A235" s="51"/>
      <c r="F235" s="116"/>
      <c r="G235" s="114" t="s">
        <v>42</v>
      </c>
      <c r="H235" s="123">
        <v>15</v>
      </c>
    </row>
    <row r="236" spans="1:8" s="38" customFormat="1" ht="13.5" x14ac:dyDescent="0.25">
      <c r="A236" s="51"/>
      <c r="F236" s="120"/>
      <c r="G236" s="22" t="s">
        <v>53</v>
      </c>
      <c r="H236" s="19">
        <f>SUM(H233:H235)</f>
        <v>265</v>
      </c>
    </row>
    <row r="237" spans="1:8" s="40" customFormat="1" x14ac:dyDescent="0.25">
      <c r="A237" s="187" t="s">
        <v>8</v>
      </c>
      <c r="B237" s="187"/>
      <c r="C237" s="187"/>
      <c r="D237" s="187"/>
      <c r="F237" s="140"/>
      <c r="G237" s="141"/>
      <c r="H237" s="140"/>
    </row>
    <row r="238" spans="1:8" s="40" customFormat="1" x14ac:dyDescent="0.2">
      <c r="A238" s="62"/>
      <c r="B238" s="4" t="s">
        <v>135</v>
      </c>
      <c r="C238" s="3">
        <v>60</v>
      </c>
      <c r="F238" s="145"/>
      <c r="G238" s="146" t="s">
        <v>185</v>
      </c>
      <c r="H238" s="123">
        <v>60</v>
      </c>
    </row>
    <row r="239" spans="1:8" s="40" customFormat="1" x14ac:dyDescent="0.2">
      <c r="A239" s="63" t="s">
        <v>136</v>
      </c>
      <c r="B239" s="7" t="s">
        <v>154</v>
      </c>
      <c r="C239" s="2">
        <v>250</v>
      </c>
      <c r="F239" s="16" t="s">
        <v>292</v>
      </c>
      <c r="G239" s="147" t="s">
        <v>154</v>
      </c>
      <c r="H239" s="99">
        <v>250</v>
      </c>
    </row>
    <row r="240" spans="1:8" s="40" customFormat="1" ht="19.5" customHeight="1" x14ac:dyDescent="0.2">
      <c r="A240" s="55">
        <v>234</v>
      </c>
      <c r="B240" s="4" t="s">
        <v>137</v>
      </c>
      <c r="C240" s="3">
        <v>80</v>
      </c>
      <c r="F240" s="16" t="s">
        <v>310</v>
      </c>
      <c r="G240" s="14" t="s">
        <v>137</v>
      </c>
      <c r="H240" s="124">
        <v>90</v>
      </c>
    </row>
    <row r="241" spans="1:8" s="40" customFormat="1" ht="30.75" customHeight="1" x14ac:dyDescent="0.2">
      <c r="A241" s="71">
        <v>125</v>
      </c>
      <c r="B241" s="72" t="s">
        <v>139</v>
      </c>
      <c r="C241" s="2">
        <v>145</v>
      </c>
      <c r="F241" s="16" t="s">
        <v>294</v>
      </c>
      <c r="G241" s="137" t="s">
        <v>326</v>
      </c>
      <c r="H241" s="99">
        <v>150</v>
      </c>
    </row>
    <row r="242" spans="1:8" s="40" customFormat="1" x14ac:dyDescent="0.2">
      <c r="A242" s="55">
        <v>397</v>
      </c>
      <c r="B242" s="4" t="s">
        <v>138</v>
      </c>
      <c r="C242" s="3">
        <v>200</v>
      </c>
      <c r="F242" s="16" t="s">
        <v>283</v>
      </c>
      <c r="G242" s="14" t="s">
        <v>169</v>
      </c>
      <c r="H242" s="124">
        <v>200</v>
      </c>
    </row>
    <row r="243" spans="1:8" s="40" customFormat="1" x14ac:dyDescent="0.2">
      <c r="A243" s="71"/>
      <c r="B243" s="4" t="s">
        <v>106</v>
      </c>
      <c r="C243" s="2">
        <v>60</v>
      </c>
      <c r="F243" s="16" t="s">
        <v>255</v>
      </c>
      <c r="G243" s="14" t="s">
        <v>106</v>
      </c>
      <c r="H243" s="124">
        <v>60</v>
      </c>
    </row>
    <row r="244" spans="1:8" s="40" customFormat="1" x14ac:dyDescent="0.2">
      <c r="A244" s="55"/>
      <c r="B244" s="4" t="s">
        <v>69</v>
      </c>
      <c r="C244" s="3">
        <v>40</v>
      </c>
      <c r="F244" s="16"/>
      <c r="G244" s="14" t="s">
        <v>69</v>
      </c>
      <c r="H244" s="124">
        <v>40</v>
      </c>
    </row>
    <row r="245" spans="1:8" s="40" customFormat="1" x14ac:dyDescent="0.2">
      <c r="A245" s="55"/>
      <c r="B245" s="4" t="s">
        <v>112</v>
      </c>
      <c r="C245" s="3">
        <v>200</v>
      </c>
      <c r="F245" s="16"/>
      <c r="G245" s="14"/>
      <c r="H245" s="124"/>
    </row>
    <row r="246" spans="1:8" s="38" customFormat="1" ht="13.5" x14ac:dyDescent="0.25">
      <c r="A246" s="69" t="s">
        <v>20</v>
      </c>
      <c r="B246" s="19"/>
      <c r="C246" s="14">
        <f>SUM(C238:C245)</f>
        <v>1035</v>
      </c>
      <c r="F246" s="120"/>
      <c r="G246" s="24" t="s">
        <v>7</v>
      </c>
      <c r="H246" s="19">
        <f>SUM(H238:H245)</f>
        <v>850</v>
      </c>
    </row>
    <row r="247" spans="1:8" s="40" customFormat="1" x14ac:dyDescent="0.25">
      <c r="A247" s="187" t="s">
        <v>43</v>
      </c>
      <c r="B247" s="187"/>
      <c r="C247" s="187"/>
      <c r="D247" s="187"/>
      <c r="F247" s="140"/>
      <c r="G247" s="141"/>
      <c r="H247" s="140"/>
    </row>
    <row r="248" spans="1:8" s="40" customFormat="1" ht="25.5" x14ac:dyDescent="0.25">
      <c r="A248" s="67"/>
      <c r="B248" s="17"/>
      <c r="C248" s="17"/>
      <c r="F248" s="122">
        <v>553</v>
      </c>
      <c r="G248" s="114" t="s">
        <v>165</v>
      </c>
      <c r="H248" s="123">
        <v>50</v>
      </c>
    </row>
    <row r="249" spans="1:8" s="40" customFormat="1" x14ac:dyDescent="0.25">
      <c r="A249" s="67"/>
      <c r="B249" s="17"/>
      <c r="C249" s="17"/>
      <c r="F249" s="123"/>
      <c r="G249" s="114" t="s">
        <v>163</v>
      </c>
      <c r="H249" s="123">
        <v>200</v>
      </c>
    </row>
    <row r="250" spans="1:8" s="43" customFormat="1" ht="13.5" x14ac:dyDescent="0.25">
      <c r="A250" s="67"/>
      <c r="B250" s="17"/>
      <c r="C250" s="17"/>
      <c r="F250" s="116"/>
      <c r="G250" s="114" t="s">
        <v>42</v>
      </c>
      <c r="H250" s="123">
        <v>15</v>
      </c>
    </row>
    <row r="251" spans="1:8" s="47" customFormat="1" ht="13.5" x14ac:dyDescent="0.25">
      <c r="A251" s="68"/>
      <c r="B251" s="31"/>
      <c r="C251" s="30"/>
      <c r="F251" s="139"/>
      <c r="G251" s="22" t="s">
        <v>44</v>
      </c>
      <c r="H251" s="19">
        <f>SUM(H248:H250)</f>
        <v>265</v>
      </c>
    </row>
    <row r="252" spans="1:8" s="37" customFormat="1" ht="19.5" customHeight="1" x14ac:dyDescent="0.25">
      <c r="A252" s="194" t="s">
        <v>23</v>
      </c>
      <c r="B252" s="187"/>
      <c r="C252" s="187"/>
      <c r="D252" s="187"/>
      <c r="F252" s="108"/>
      <c r="G252" s="110" t="s">
        <v>23</v>
      </c>
      <c r="H252" s="108"/>
    </row>
    <row r="253" spans="1:8" s="40" customFormat="1" x14ac:dyDescent="0.25">
      <c r="A253" s="187" t="s">
        <v>51</v>
      </c>
      <c r="B253" s="187"/>
      <c r="C253" s="187"/>
      <c r="D253" s="187"/>
      <c r="F253" s="140"/>
      <c r="G253" s="141"/>
      <c r="H253" s="140"/>
    </row>
    <row r="254" spans="1:8" s="40" customFormat="1" ht="25.5" x14ac:dyDescent="0.25">
      <c r="A254" s="54"/>
      <c r="B254" s="14" t="s">
        <v>93</v>
      </c>
      <c r="C254" s="14">
        <v>175</v>
      </c>
      <c r="D254" s="37"/>
      <c r="F254" s="135">
        <v>292</v>
      </c>
      <c r="G254" s="148" t="s">
        <v>327</v>
      </c>
      <c r="H254" s="123">
        <v>270</v>
      </c>
    </row>
    <row r="255" spans="1:8" s="40" customFormat="1" x14ac:dyDescent="0.25">
      <c r="A255" s="54"/>
      <c r="B255" s="14" t="s">
        <v>65</v>
      </c>
      <c r="C255" s="14">
        <v>200</v>
      </c>
      <c r="D255" s="37"/>
      <c r="F255" s="117" t="s">
        <v>170</v>
      </c>
      <c r="G255" s="114" t="s">
        <v>49</v>
      </c>
      <c r="H255" s="34">
        <v>200</v>
      </c>
    </row>
    <row r="256" spans="1:8" s="40" customFormat="1" x14ac:dyDescent="0.25">
      <c r="A256" s="54"/>
      <c r="B256" s="14" t="s">
        <v>6</v>
      </c>
      <c r="C256" s="14">
        <v>40</v>
      </c>
      <c r="D256" s="37"/>
      <c r="F256" s="149"/>
      <c r="G256" s="14" t="s">
        <v>6</v>
      </c>
      <c r="H256" s="34">
        <v>40</v>
      </c>
    </row>
    <row r="257" spans="1:8" s="40" customFormat="1" ht="25.5" x14ac:dyDescent="0.2">
      <c r="A257" s="33"/>
      <c r="B257" s="14" t="s">
        <v>94</v>
      </c>
      <c r="C257" s="14">
        <v>180</v>
      </c>
      <c r="F257" s="34"/>
      <c r="G257" s="14" t="s">
        <v>232</v>
      </c>
      <c r="H257" s="16">
        <v>180</v>
      </c>
    </row>
    <row r="258" spans="1:8" s="38" customFormat="1" ht="13.5" x14ac:dyDescent="0.25">
      <c r="A258" s="59" t="s">
        <v>61</v>
      </c>
      <c r="B258" s="19"/>
      <c r="C258" s="21">
        <f>SUM(C254:C257)</f>
        <v>595</v>
      </c>
      <c r="F258" s="120"/>
      <c r="G258" s="22" t="s">
        <v>61</v>
      </c>
      <c r="H258" s="19">
        <f>SUM(H254:H257)</f>
        <v>690</v>
      </c>
    </row>
    <row r="259" spans="1:8" s="38" customFormat="1" ht="13.5" customHeight="1" x14ac:dyDescent="0.25">
      <c r="A259" s="51"/>
      <c r="F259" s="120"/>
      <c r="G259" s="186" t="s">
        <v>52</v>
      </c>
      <c r="H259" s="182"/>
    </row>
    <row r="260" spans="1:8" s="38" customFormat="1" ht="13.5" x14ac:dyDescent="0.25">
      <c r="A260" s="51"/>
      <c r="F260" s="122">
        <v>590</v>
      </c>
      <c r="G260" s="114" t="s">
        <v>173</v>
      </c>
      <c r="H260" s="123">
        <v>50</v>
      </c>
    </row>
    <row r="261" spans="1:8" s="38" customFormat="1" ht="13.5" x14ac:dyDescent="0.25">
      <c r="A261" s="51"/>
      <c r="F261" s="123"/>
      <c r="G261" s="114" t="s">
        <v>163</v>
      </c>
      <c r="H261" s="123">
        <v>200</v>
      </c>
    </row>
    <row r="262" spans="1:8" s="38" customFormat="1" ht="13.5" x14ac:dyDescent="0.25">
      <c r="A262" s="51"/>
      <c r="F262" s="116"/>
      <c r="G262" s="114" t="s">
        <v>168</v>
      </c>
      <c r="H262" s="123">
        <v>15</v>
      </c>
    </row>
    <row r="263" spans="1:8" s="38" customFormat="1" ht="13.5" x14ac:dyDescent="0.25">
      <c r="A263" s="51"/>
      <c r="F263" s="120"/>
      <c r="G263" s="22" t="s">
        <v>53</v>
      </c>
      <c r="H263" s="19">
        <f>SUM(H260:H262)</f>
        <v>265</v>
      </c>
    </row>
    <row r="264" spans="1:8" s="40" customFormat="1" ht="12.75" customHeight="1" x14ac:dyDescent="0.25">
      <c r="A264" s="187" t="s">
        <v>8</v>
      </c>
      <c r="B264" s="187"/>
      <c r="C264" s="187"/>
      <c r="D264" s="187"/>
      <c r="F264" s="140"/>
      <c r="G264" s="141"/>
      <c r="H264" s="140"/>
    </row>
    <row r="265" spans="1:8" s="40" customFormat="1" x14ac:dyDescent="0.2">
      <c r="A265" s="60" t="s">
        <v>140</v>
      </c>
      <c r="B265" s="4" t="s">
        <v>141</v>
      </c>
      <c r="C265" s="3">
        <v>250</v>
      </c>
      <c r="F265" s="16" t="s">
        <v>279</v>
      </c>
      <c r="G265" s="14" t="s">
        <v>141</v>
      </c>
      <c r="H265" s="124">
        <v>250</v>
      </c>
    </row>
    <row r="266" spans="1:8" s="40" customFormat="1" ht="25.5" x14ac:dyDescent="0.2">
      <c r="A266" s="60">
        <v>267</v>
      </c>
      <c r="B266" s="4" t="s">
        <v>142</v>
      </c>
      <c r="C266" s="3">
        <v>75</v>
      </c>
      <c r="F266" s="16" t="s">
        <v>311</v>
      </c>
      <c r="G266" s="14" t="s">
        <v>328</v>
      </c>
      <c r="H266" s="124">
        <v>90</v>
      </c>
    </row>
    <row r="267" spans="1:8" s="40" customFormat="1" ht="25.5" x14ac:dyDescent="0.2">
      <c r="A267" s="71"/>
      <c r="B267" s="4" t="s">
        <v>146</v>
      </c>
      <c r="C267" s="2">
        <v>155</v>
      </c>
      <c r="F267" s="16"/>
      <c r="G267" s="14" t="s">
        <v>329</v>
      </c>
      <c r="H267" s="99">
        <v>155</v>
      </c>
    </row>
    <row r="268" spans="1:8" s="40" customFormat="1" ht="25.5" x14ac:dyDescent="0.2">
      <c r="A268" s="53" t="s">
        <v>143</v>
      </c>
      <c r="B268" s="4" t="s">
        <v>144</v>
      </c>
      <c r="C268" s="3">
        <v>200</v>
      </c>
      <c r="F268" s="16" t="s">
        <v>308</v>
      </c>
      <c r="G268" s="14" t="s">
        <v>179</v>
      </c>
      <c r="H268" s="124">
        <v>200</v>
      </c>
    </row>
    <row r="269" spans="1:8" s="40" customFormat="1" x14ac:dyDescent="0.2">
      <c r="A269" s="55"/>
      <c r="B269" s="4" t="s">
        <v>106</v>
      </c>
      <c r="C269" s="3">
        <v>40</v>
      </c>
      <c r="F269" s="16"/>
      <c r="G269" s="14" t="s">
        <v>106</v>
      </c>
      <c r="H269" s="124">
        <v>40</v>
      </c>
    </row>
    <row r="270" spans="1:8" s="40" customFormat="1" x14ac:dyDescent="0.2">
      <c r="A270" s="55"/>
      <c r="B270" s="4" t="s">
        <v>69</v>
      </c>
      <c r="C270" s="3">
        <v>20</v>
      </c>
      <c r="F270" s="16"/>
      <c r="G270" s="14" t="s">
        <v>69</v>
      </c>
      <c r="H270" s="124">
        <v>20</v>
      </c>
    </row>
    <row r="271" spans="1:8" s="43" customFormat="1" ht="25.5" x14ac:dyDescent="0.25">
      <c r="A271" s="55"/>
      <c r="B271" s="4" t="s">
        <v>145</v>
      </c>
      <c r="C271" s="3">
        <v>180</v>
      </c>
      <c r="F271" s="16"/>
      <c r="G271" s="14"/>
      <c r="H271" s="124"/>
    </row>
    <row r="272" spans="1:8" s="38" customFormat="1" ht="13.5" x14ac:dyDescent="0.25">
      <c r="A272" s="188" t="s">
        <v>20</v>
      </c>
      <c r="B272" s="189"/>
      <c r="C272" s="18">
        <f>SUM(C265:C271)</f>
        <v>920</v>
      </c>
      <c r="F272" s="120"/>
      <c r="G272" s="24" t="s">
        <v>7</v>
      </c>
      <c r="H272" s="19">
        <f>SUM(H265:H271)</f>
        <v>755</v>
      </c>
    </row>
    <row r="273" spans="1:10" s="40" customFormat="1" x14ac:dyDescent="0.25">
      <c r="A273" s="187" t="s">
        <v>43</v>
      </c>
      <c r="B273" s="187"/>
      <c r="C273" s="187"/>
      <c r="D273" s="187"/>
      <c r="F273" s="140"/>
      <c r="G273" s="141"/>
      <c r="H273" s="140"/>
    </row>
    <row r="274" spans="1:10" s="40" customFormat="1" x14ac:dyDescent="0.25">
      <c r="A274" s="67"/>
      <c r="B274" s="17"/>
      <c r="C274" s="17"/>
      <c r="F274" s="122">
        <v>590</v>
      </c>
      <c r="G274" s="114" t="s">
        <v>173</v>
      </c>
      <c r="H274" s="123">
        <v>50</v>
      </c>
    </row>
    <row r="275" spans="1:10" s="40" customFormat="1" x14ac:dyDescent="0.25">
      <c r="A275" s="67"/>
      <c r="B275" s="17"/>
      <c r="C275" s="17"/>
      <c r="F275" s="123"/>
      <c r="G275" s="114" t="s">
        <v>163</v>
      </c>
      <c r="H275" s="123">
        <v>200</v>
      </c>
    </row>
    <row r="276" spans="1:10" s="43" customFormat="1" ht="13.5" x14ac:dyDescent="0.25">
      <c r="A276" s="67"/>
      <c r="B276" s="17"/>
      <c r="C276" s="17"/>
      <c r="F276" s="116"/>
      <c r="G276" s="114" t="s">
        <v>168</v>
      </c>
      <c r="H276" s="123">
        <v>15</v>
      </c>
    </row>
    <row r="277" spans="1:10" s="47" customFormat="1" ht="13.5" x14ac:dyDescent="0.25">
      <c r="A277" s="68"/>
      <c r="B277" s="31"/>
      <c r="C277" s="30"/>
      <c r="F277" s="139"/>
      <c r="G277" s="22" t="s">
        <v>44</v>
      </c>
      <c r="H277" s="19">
        <f>SUM(H274:H276)</f>
        <v>265</v>
      </c>
    </row>
    <row r="278" spans="1:10" s="37" customFormat="1" ht="19.5" customHeight="1" x14ac:dyDescent="0.25">
      <c r="A278" s="194" t="s">
        <v>22</v>
      </c>
      <c r="B278" s="187"/>
      <c r="C278" s="187"/>
      <c r="D278" s="187"/>
      <c r="F278" s="108"/>
      <c r="G278" s="110" t="s">
        <v>22</v>
      </c>
      <c r="H278" s="108"/>
    </row>
    <row r="279" spans="1:10" s="40" customFormat="1" x14ac:dyDescent="0.25">
      <c r="A279" s="187" t="s">
        <v>51</v>
      </c>
      <c r="B279" s="187"/>
      <c r="C279" s="187"/>
      <c r="D279" s="187"/>
      <c r="F279" s="140"/>
      <c r="G279" s="141"/>
      <c r="H279" s="140"/>
    </row>
    <row r="280" spans="1:10" s="40" customFormat="1" ht="25.5" x14ac:dyDescent="0.2">
      <c r="A280" s="33"/>
      <c r="B280" s="14" t="s">
        <v>84</v>
      </c>
      <c r="C280" s="14">
        <v>70</v>
      </c>
      <c r="F280" s="16" t="s">
        <v>48</v>
      </c>
      <c r="G280" s="14" t="s">
        <v>84</v>
      </c>
      <c r="H280" s="16">
        <v>70</v>
      </c>
    </row>
    <row r="281" spans="1:10" s="40" customFormat="1" ht="35.25" customHeight="1" x14ac:dyDescent="0.2">
      <c r="A281" s="33" t="s">
        <v>96</v>
      </c>
      <c r="B281" s="14" t="s">
        <v>95</v>
      </c>
      <c r="C281" s="14">
        <v>115</v>
      </c>
      <c r="F281" s="16" t="s">
        <v>323</v>
      </c>
      <c r="G281" s="14" t="s">
        <v>330</v>
      </c>
      <c r="H281" s="34">
        <v>110</v>
      </c>
      <c r="I281" s="179"/>
      <c r="J281" s="179"/>
    </row>
    <row r="282" spans="1:10" s="40" customFormat="1" ht="39" customHeight="1" x14ac:dyDescent="0.2">
      <c r="A282" s="33" t="s">
        <v>97</v>
      </c>
      <c r="B282" s="14" t="s">
        <v>98</v>
      </c>
      <c r="C282" s="14">
        <v>115</v>
      </c>
      <c r="F282" s="16" t="s">
        <v>300</v>
      </c>
      <c r="G282" s="14" t="s">
        <v>188</v>
      </c>
      <c r="H282" s="34">
        <v>150</v>
      </c>
    </row>
    <row r="283" spans="1:10" s="40" customFormat="1" x14ac:dyDescent="0.2">
      <c r="A283" s="33" t="s">
        <v>101</v>
      </c>
      <c r="B283" s="14" t="s">
        <v>99</v>
      </c>
      <c r="C283" s="14">
        <v>200</v>
      </c>
      <c r="F283" s="16" t="s">
        <v>301</v>
      </c>
      <c r="G283" s="14" t="s">
        <v>171</v>
      </c>
      <c r="H283" s="34">
        <v>200</v>
      </c>
    </row>
    <row r="284" spans="1:10" s="40" customFormat="1" x14ac:dyDescent="0.2">
      <c r="A284" s="33"/>
      <c r="B284" s="14" t="s">
        <v>69</v>
      </c>
      <c r="C284" s="14">
        <v>25</v>
      </c>
      <c r="F284" s="16" t="s">
        <v>170</v>
      </c>
      <c r="G284" s="14" t="s">
        <v>69</v>
      </c>
      <c r="H284" s="34">
        <v>25</v>
      </c>
    </row>
    <row r="285" spans="1:10" s="40" customFormat="1" x14ac:dyDescent="0.25">
      <c r="A285" s="33"/>
      <c r="B285" s="14" t="s">
        <v>6</v>
      </c>
      <c r="C285" s="14">
        <v>40</v>
      </c>
      <c r="F285" s="118"/>
      <c r="G285" s="14" t="s">
        <v>6</v>
      </c>
      <c r="H285" s="34">
        <v>40</v>
      </c>
    </row>
    <row r="286" spans="1:10" s="40" customFormat="1" x14ac:dyDescent="0.25">
      <c r="A286" s="33"/>
      <c r="B286" s="14" t="s">
        <v>100</v>
      </c>
      <c r="C286" s="14">
        <v>120</v>
      </c>
      <c r="F286" s="34"/>
      <c r="G286" s="14" t="s">
        <v>100</v>
      </c>
      <c r="H286" s="34">
        <v>120</v>
      </c>
    </row>
    <row r="287" spans="1:10" s="38" customFormat="1" ht="13.5" x14ac:dyDescent="0.25">
      <c r="A287" s="59" t="s">
        <v>61</v>
      </c>
      <c r="B287" s="19"/>
      <c r="C287" s="21">
        <f>SUM(C280:C286)</f>
        <v>685</v>
      </c>
      <c r="F287" s="120"/>
      <c r="G287" s="22" t="s">
        <v>61</v>
      </c>
      <c r="H287" s="19">
        <f>SUM(H280:H286)</f>
        <v>715</v>
      </c>
    </row>
    <row r="288" spans="1:10" s="38" customFormat="1" ht="13.5" customHeight="1" x14ac:dyDescent="0.25">
      <c r="A288" s="51"/>
      <c r="F288" s="120"/>
      <c r="G288" s="186" t="s">
        <v>52</v>
      </c>
      <c r="H288" s="182"/>
    </row>
    <row r="289" spans="1:8" s="38" customFormat="1" ht="25.5" x14ac:dyDescent="0.25">
      <c r="A289" s="51"/>
      <c r="F289" s="122">
        <v>553</v>
      </c>
      <c r="G289" s="114" t="s">
        <v>162</v>
      </c>
      <c r="H289" s="123">
        <v>50</v>
      </c>
    </row>
    <row r="290" spans="1:8" s="38" customFormat="1" ht="13.5" x14ac:dyDescent="0.25">
      <c r="A290" s="51"/>
      <c r="F290" s="123"/>
      <c r="G290" s="114" t="s">
        <v>163</v>
      </c>
      <c r="H290" s="123">
        <v>200</v>
      </c>
    </row>
    <row r="291" spans="1:8" s="38" customFormat="1" ht="13.5" x14ac:dyDescent="0.25">
      <c r="A291" s="51"/>
      <c r="F291" s="116"/>
      <c r="G291" s="114" t="s">
        <v>42</v>
      </c>
      <c r="H291" s="123">
        <v>15</v>
      </c>
    </row>
    <row r="292" spans="1:8" s="38" customFormat="1" ht="13.5" x14ac:dyDescent="0.25">
      <c r="A292" s="51"/>
      <c r="F292" s="120"/>
      <c r="G292" s="22" t="s">
        <v>53</v>
      </c>
      <c r="H292" s="19">
        <f>SUM(H289:H291)</f>
        <v>265</v>
      </c>
    </row>
    <row r="293" spans="1:8" s="40" customFormat="1" x14ac:dyDescent="0.25">
      <c r="A293" s="187" t="s">
        <v>8</v>
      </c>
      <c r="B293" s="187"/>
      <c r="C293" s="187"/>
      <c r="D293" s="187"/>
      <c r="F293" s="140"/>
      <c r="G293" s="141"/>
      <c r="H293" s="140"/>
    </row>
    <row r="294" spans="1:8" s="40" customFormat="1" ht="25.5" customHeight="1" x14ac:dyDescent="0.2">
      <c r="A294" s="55">
        <v>82</v>
      </c>
      <c r="B294" s="4" t="s">
        <v>147</v>
      </c>
      <c r="C294" s="3">
        <v>250</v>
      </c>
      <c r="F294" s="16" t="s">
        <v>303</v>
      </c>
      <c r="G294" s="14" t="s">
        <v>147</v>
      </c>
      <c r="H294" s="124">
        <v>250</v>
      </c>
    </row>
    <row r="295" spans="1:8" s="40" customFormat="1" ht="25.5" customHeight="1" x14ac:dyDescent="0.2">
      <c r="A295" s="55">
        <v>250</v>
      </c>
      <c r="B295" s="4" t="s">
        <v>148</v>
      </c>
      <c r="C295" s="3">
        <v>70</v>
      </c>
      <c r="F295" s="16" t="s">
        <v>312</v>
      </c>
      <c r="G295" s="14" t="s">
        <v>180</v>
      </c>
      <c r="H295" s="16">
        <v>250</v>
      </c>
    </row>
    <row r="296" spans="1:8" s="40" customFormat="1" ht="19.5" customHeight="1" x14ac:dyDescent="0.2">
      <c r="A296" s="98"/>
      <c r="B296" s="74" t="s">
        <v>149</v>
      </c>
      <c r="C296" s="75">
        <v>50</v>
      </c>
      <c r="F296" s="16" t="s">
        <v>313</v>
      </c>
      <c r="G296" s="14" t="s">
        <v>187</v>
      </c>
      <c r="H296" s="16">
        <v>200</v>
      </c>
    </row>
    <row r="297" spans="1:8" s="40" customFormat="1" ht="29.25" customHeight="1" x14ac:dyDescent="0.2">
      <c r="A297" s="71">
        <v>205</v>
      </c>
      <c r="B297" s="72" t="s">
        <v>152</v>
      </c>
      <c r="C297" s="2">
        <v>130</v>
      </c>
      <c r="F297" s="16"/>
      <c r="G297" s="14"/>
      <c r="H297" s="124"/>
    </row>
    <row r="298" spans="1:8" s="40" customFormat="1" ht="25.5" customHeight="1" x14ac:dyDescent="0.2">
      <c r="A298" s="97"/>
      <c r="B298" s="4" t="s">
        <v>150</v>
      </c>
      <c r="C298" s="3">
        <v>35</v>
      </c>
      <c r="F298" s="16"/>
      <c r="G298" s="14"/>
      <c r="H298" s="124"/>
    </row>
    <row r="299" spans="1:8" s="40" customFormat="1" x14ac:dyDescent="0.2">
      <c r="A299" s="71"/>
      <c r="B299" s="4" t="s">
        <v>106</v>
      </c>
      <c r="C299" s="2">
        <v>60</v>
      </c>
      <c r="F299" s="16"/>
      <c r="G299" s="14" t="s">
        <v>106</v>
      </c>
      <c r="H299" s="124">
        <v>60</v>
      </c>
    </row>
    <row r="300" spans="1:8" s="40" customFormat="1" x14ac:dyDescent="0.2">
      <c r="A300" s="97"/>
      <c r="B300" s="4" t="s">
        <v>151</v>
      </c>
      <c r="C300" s="3">
        <v>20</v>
      </c>
      <c r="F300" s="118"/>
      <c r="G300" s="14" t="s">
        <v>151</v>
      </c>
      <c r="H300" s="124">
        <v>20</v>
      </c>
    </row>
    <row r="301" spans="1:8" s="43" customFormat="1" ht="13.5" x14ac:dyDescent="0.25">
      <c r="A301" s="55"/>
      <c r="B301" s="4" t="s">
        <v>112</v>
      </c>
      <c r="C301" s="3">
        <v>200</v>
      </c>
      <c r="F301" s="19"/>
      <c r="G301" s="20"/>
      <c r="H301" s="16"/>
    </row>
    <row r="302" spans="1:8" s="38" customFormat="1" ht="13.5" x14ac:dyDescent="0.25">
      <c r="A302" s="188" t="s">
        <v>20</v>
      </c>
      <c r="B302" s="189"/>
      <c r="C302" s="18">
        <f>SUM(C294:C301)</f>
        <v>815</v>
      </c>
      <c r="F302" s="120"/>
      <c r="G302" s="24" t="s">
        <v>7</v>
      </c>
      <c r="H302" s="19">
        <f>SUM(H294:H301)</f>
        <v>780</v>
      </c>
    </row>
    <row r="303" spans="1:8" s="40" customFormat="1" x14ac:dyDescent="0.25">
      <c r="A303" s="187" t="s">
        <v>43</v>
      </c>
      <c r="B303" s="187"/>
      <c r="C303" s="187"/>
      <c r="D303" s="187"/>
      <c r="F303" s="140"/>
      <c r="G303" s="141"/>
      <c r="H303" s="140"/>
    </row>
    <row r="304" spans="1:8" s="40" customFormat="1" ht="25.5" x14ac:dyDescent="0.25">
      <c r="A304" s="67"/>
      <c r="B304" s="17"/>
      <c r="C304" s="17"/>
      <c r="F304" s="122">
        <v>553</v>
      </c>
      <c r="G304" s="114" t="s">
        <v>162</v>
      </c>
      <c r="H304" s="123">
        <v>50</v>
      </c>
    </row>
    <row r="305" spans="1:8" s="40" customFormat="1" x14ac:dyDescent="0.25">
      <c r="A305" s="67"/>
      <c r="B305" s="17"/>
      <c r="C305" s="17"/>
      <c r="F305" s="123"/>
      <c r="G305" s="114" t="s">
        <v>163</v>
      </c>
      <c r="H305" s="123">
        <v>200</v>
      </c>
    </row>
    <row r="306" spans="1:8" s="43" customFormat="1" ht="13.5" x14ac:dyDescent="0.25">
      <c r="A306" s="67"/>
      <c r="B306" s="17"/>
      <c r="C306" s="17"/>
      <c r="F306" s="116"/>
      <c r="G306" s="114" t="s">
        <v>42</v>
      </c>
      <c r="H306" s="123">
        <v>15</v>
      </c>
    </row>
    <row r="307" spans="1:8" s="47" customFormat="1" ht="13.5" x14ac:dyDescent="0.25">
      <c r="A307" s="68"/>
      <c r="B307" s="31"/>
      <c r="C307" s="30"/>
      <c r="F307" s="139"/>
      <c r="G307" s="22" t="s">
        <v>44</v>
      </c>
      <c r="H307" s="19">
        <f>SUM(H304:H306)</f>
        <v>265</v>
      </c>
    </row>
    <row r="311" spans="1:8" s="52" customFormat="1" x14ac:dyDescent="0.2">
      <c r="A311" s="66"/>
      <c r="B311" s="12"/>
      <c r="C311" s="13"/>
      <c r="D311" s="35"/>
      <c r="F311" s="105"/>
      <c r="G311" s="106"/>
      <c r="H311" s="150"/>
    </row>
  </sheetData>
  <mergeCells count="78">
    <mergeCell ref="A237:D237"/>
    <mergeCell ref="A247:D247"/>
    <mergeCell ref="A215:D215"/>
    <mergeCell ref="A273:D273"/>
    <mergeCell ref="A279:D279"/>
    <mergeCell ref="A293:D293"/>
    <mergeCell ref="A252:D252"/>
    <mergeCell ref="A253:D253"/>
    <mergeCell ref="A303:D303"/>
    <mergeCell ref="A278:D278"/>
    <mergeCell ref="A23:D23"/>
    <mergeCell ref="A33:D33"/>
    <mergeCell ref="A54:D54"/>
    <mergeCell ref="A40:D40"/>
    <mergeCell ref="A264:D264"/>
    <mergeCell ref="B189:D189"/>
    <mergeCell ref="A221:D221"/>
    <mergeCell ref="A129:D129"/>
    <mergeCell ref="A124:D124"/>
    <mergeCell ref="A130:D130"/>
    <mergeCell ref="A137:B137"/>
    <mergeCell ref="A123:B123"/>
    <mergeCell ref="A182:B182"/>
    <mergeCell ref="A302:B302"/>
    <mergeCell ref="F4:G4"/>
    <mergeCell ref="F7:F8"/>
    <mergeCell ref="G7:G8"/>
    <mergeCell ref="A86:D86"/>
    <mergeCell ref="A7:A8"/>
    <mergeCell ref="B7:B8"/>
    <mergeCell ref="C7:C8"/>
    <mergeCell ref="A10:D10"/>
    <mergeCell ref="A39:D39"/>
    <mergeCell ref="A69:D69"/>
    <mergeCell ref="A47:B47"/>
    <mergeCell ref="A78:B78"/>
    <mergeCell ref="G18:H18"/>
    <mergeCell ref="H7:H8"/>
    <mergeCell ref="A16:B16"/>
    <mergeCell ref="A3:D3"/>
    <mergeCell ref="A100:D100"/>
    <mergeCell ref="D7:D8"/>
    <mergeCell ref="A70:D70"/>
    <mergeCell ref="A95:D95"/>
    <mergeCell ref="A4:B4"/>
    <mergeCell ref="C4:D4"/>
    <mergeCell ref="A9:D9"/>
    <mergeCell ref="A63:B63"/>
    <mergeCell ref="F22:G22"/>
    <mergeCell ref="A160:D160"/>
    <mergeCell ref="A115:D115"/>
    <mergeCell ref="A101:D101"/>
    <mergeCell ref="A64:D64"/>
    <mergeCell ref="A143:D143"/>
    <mergeCell ref="G288:H288"/>
    <mergeCell ref="B159:D159"/>
    <mergeCell ref="G80:H80"/>
    <mergeCell ref="G110:H110"/>
    <mergeCell ref="G138:H138"/>
    <mergeCell ref="G169:H169"/>
    <mergeCell ref="G199:H199"/>
    <mergeCell ref="G232:H232"/>
    <mergeCell ref="G259:H259"/>
    <mergeCell ref="A222:D222"/>
    <mergeCell ref="A174:D174"/>
    <mergeCell ref="A183:D183"/>
    <mergeCell ref="A190:D190"/>
    <mergeCell ref="A204:D204"/>
    <mergeCell ref="A152:D152"/>
    <mergeCell ref="A272:B272"/>
    <mergeCell ref="I131:K131"/>
    <mergeCell ref="I281:J281"/>
    <mergeCell ref="F47:G47"/>
    <mergeCell ref="G49:H49"/>
    <mergeCell ref="F53:G53"/>
    <mergeCell ref="F63:G63"/>
    <mergeCell ref="F78:G78"/>
    <mergeCell ref="F114:G114"/>
  </mergeCells>
  <pageMargins left="0.75" right="0.75" top="1" bottom="1" header="0.5" footer="0.5"/>
  <pageSetup paperSize="9" scale="79" orientation="portrait" r:id="rId1"/>
  <rowBreaks count="6" manualBreakCount="6">
    <brk id="53" max="16383" man="1"/>
    <brk id="99" max="16383" man="1"/>
    <brk id="123" max="16383" man="1"/>
    <brk id="156" max="16383" man="1"/>
    <brk id="187" max="16383" man="1"/>
    <brk id="2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</sheetPr>
  <dimension ref="A1:S342"/>
  <sheetViews>
    <sheetView topLeftCell="A142" zoomScale="85" zoomScaleNormal="85" workbookViewId="0">
      <selection activeCell="B117" sqref="B117"/>
    </sheetView>
  </sheetViews>
  <sheetFormatPr defaultColWidth="9.28515625" defaultRowHeight="11.25" x14ac:dyDescent="0.2"/>
  <cols>
    <col min="1" max="1" width="16.7109375" style="175" customWidth="1"/>
    <col min="2" max="2" width="29.5703125" style="76" customWidth="1"/>
    <col min="3" max="3" width="9.7109375" style="93" customWidth="1"/>
    <col min="4" max="15" width="9.7109375" style="92" customWidth="1"/>
    <col min="16" max="16384" width="9.28515625" style="76"/>
  </cols>
  <sheetData>
    <row r="1" spans="1:19" ht="45" customHeight="1" x14ac:dyDescent="0.2">
      <c r="A1" s="229" t="s">
        <v>340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1"/>
    </row>
    <row r="2" spans="1:19" ht="15.75" x14ac:dyDescent="0.2">
      <c r="A2" s="176" t="s">
        <v>194</v>
      </c>
      <c r="B2" s="176"/>
      <c r="C2" s="177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</row>
    <row r="3" spans="1:19" ht="15.75" x14ac:dyDescent="0.2">
      <c r="A3" s="176" t="s">
        <v>195</v>
      </c>
      <c r="B3" s="176"/>
      <c r="C3" s="177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</row>
    <row r="4" spans="1:19" ht="15.75" x14ac:dyDescent="0.2">
      <c r="A4" s="220" t="s">
        <v>33</v>
      </c>
      <c r="B4" s="220" t="s">
        <v>32</v>
      </c>
      <c r="C4" s="222" t="s">
        <v>0</v>
      </c>
      <c r="D4" s="224" t="s">
        <v>1</v>
      </c>
      <c r="E4" s="224"/>
      <c r="F4" s="224"/>
      <c r="G4" s="224" t="s">
        <v>31</v>
      </c>
      <c r="H4" s="224" t="s">
        <v>9</v>
      </c>
      <c r="I4" s="224"/>
      <c r="J4" s="224"/>
      <c r="K4" s="224"/>
      <c r="L4" s="224" t="s">
        <v>10</v>
      </c>
      <c r="M4" s="224"/>
      <c r="N4" s="224"/>
      <c r="O4" s="224"/>
    </row>
    <row r="5" spans="1:19" ht="15.75" x14ac:dyDescent="0.2">
      <c r="A5" s="221"/>
      <c r="B5" s="221"/>
      <c r="C5" s="223"/>
      <c r="D5" s="155" t="s">
        <v>2</v>
      </c>
      <c r="E5" s="155" t="s">
        <v>3</v>
      </c>
      <c r="F5" s="155" t="s">
        <v>4</v>
      </c>
      <c r="G5" s="225"/>
      <c r="H5" s="155" t="s">
        <v>11</v>
      </c>
      <c r="I5" s="155" t="s">
        <v>12</v>
      </c>
      <c r="J5" s="155" t="s">
        <v>13</v>
      </c>
      <c r="K5" s="155" t="s">
        <v>14</v>
      </c>
      <c r="L5" s="155" t="s">
        <v>15</v>
      </c>
      <c r="M5" s="155" t="s">
        <v>16</v>
      </c>
      <c r="N5" s="155" t="s">
        <v>17</v>
      </c>
      <c r="O5" s="155" t="s">
        <v>18</v>
      </c>
    </row>
    <row r="6" spans="1:19" ht="15.75" x14ac:dyDescent="0.2">
      <c r="A6" s="211" t="s">
        <v>339</v>
      </c>
      <c r="B6" s="212"/>
      <c r="C6" s="154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</row>
    <row r="7" spans="1:19" ht="15.75" x14ac:dyDescent="0.2">
      <c r="A7" s="218" t="s">
        <v>21</v>
      </c>
      <c r="B7" s="218"/>
      <c r="C7" s="218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</row>
    <row r="8" spans="1:19" s="101" customFormat="1" ht="15.75" x14ac:dyDescent="0.2">
      <c r="A8" s="172" t="s">
        <v>234</v>
      </c>
      <c r="B8" s="156" t="s">
        <v>235</v>
      </c>
      <c r="C8" s="156">
        <v>80</v>
      </c>
      <c r="D8" s="157">
        <v>13.054</v>
      </c>
      <c r="E8" s="157">
        <v>8.3580000000000005</v>
      </c>
      <c r="F8" s="157">
        <v>11.196</v>
      </c>
      <c r="G8" s="157">
        <v>171.39400000000001</v>
      </c>
      <c r="H8" s="157">
        <v>6.7000000000000004E-2</v>
      </c>
      <c r="I8" s="157"/>
      <c r="J8" s="157">
        <v>5.9</v>
      </c>
      <c r="K8" s="157">
        <v>2.2450000000000001</v>
      </c>
      <c r="L8" s="157">
        <v>12.32</v>
      </c>
      <c r="M8" s="157">
        <v>138.44</v>
      </c>
      <c r="N8" s="157">
        <v>18.93</v>
      </c>
      <c r="O8" s="157">
        <v>1.33</v>
      </c>
    </row>
    <row r="9" spans="1:19" s="101" customFormat="1" ht="15.75" x14ac:dyDescent="0.2">
      <c r="A9" s="172"/>
      <c r="B9" s="156" t="s">
        <v>193</v>
      </c>
      <c r="C9" s="156">
        <v>30</v>
      </c>
      <c r="D9" s="157">
        <v>0.75</v>
      </c>
      <c r="E9" s="157">
        <v>1.5680000000000001</v>
      </c>
      <c r="F9" s="157">
        <v>4.2329999999999997</v>
      </c>
      <c r="G9" s="157">
        <v>34.457000000000001</v>
      </c>
      <c r="H9" s="157">
        <v>0.04</v>
      </c>
      <c r="I9" s="157">
        <v>2.85</v>
      </c>
      <c r="J9" s="157">
        <v>240</v>
      </c>
      <c r="K9" s="157">
        <v>0.80100000000000005</v>
      </c>
      <c r="L9" s="157">
        <v>8.8260000000000005</v>
      </c>
      <c r="M9" s="157">
        <v>16.808</v>
      </c>
      <c r="N9" s="157">
        <v>7.899</v>
      </c>
      <c r="O9" s="157">
        <v>0.27400000000000002</v>
      </c>
    </row>
    <row r="10" spans="1:19" s="101" customFormat="1" ht="15.75" x14ac:dyDescent="0.2">
      <c r="A10" s="172" t="s">
        <v>236</v>
      </c>
      <c r="B10" s="156" t="s">
        <v>237</v>
      </c>
      <c r="C10" s="156">
        <v>150</v>
      </c>
      <c r="D10" s="157">
        <v>3.78</v>
      </c>
      <c r="E10" s="157">
        <v>3.5369999999999999</v>
      </c>
      <c r="F10" s="157">
        <v>39.96</v>
      </c>
      <c r="G10" s="157">
        <v>206.79300000000001</v>
      </c>
      <c r="H10" s="157">
        <v>4.2999999999999997E-2</v>
      </c>
      <c r="I10" s="157"/>
      <c r="J10" s="157"/>
      <c r="K10" s="157">
        <v>1.536</v>
      </c>
      <c r="L10" s="157">
        <v>4.8719999999999999</v>
      </c>
      <c r="M10" s="157">
        <v>81.173000000000002</v>
      </c>
      <c r="N10" s="157">
        <v>27.033000000000001</v>
      </c>
      <c r="O10" s="157">
        <v>0.54400000000000004</v>
      </c>
    </row>
    <row r="11" spans="1:19" s="101" customFormat="1" ht="15.75" x14ac:dyDescent="0.2">
      <c r="A11" s="172" t="s">
        <v>161</v>
      </c>
      <c r="B11" s="156" t="s">
        <v>77</v>
      </c>
      <c r="C11" s="156">
        <v>207</v>
      </c>
      <c r="D11" s="157">
        <v>6.3E-2</v>
      </c>
      <c r="E11" s="157">
        <v>7.0000000000000001E-3</v>
      </c>
      <c r="F11" s="157">
        <v>10.193</v>
      </c>
      <c r="G11" s="157">
        <v>42.292000000000002</v>
      </c>
      <c r="H11" s="157">
        <v>4.0000000000000001E-3</v>
      </c>
      <c r="I11" s="157">
        <v>2.9</v>
      </c>
      <c r="J11" s="157"/>
      <c r="K11" s="157">
        <v>1.4E-2</v>
      </c>
      <c r="L11" s="157">
        <v>7.75</v>
      </c>
      <c r="M11" s="157">
        <v>9.7799999999999994</v>
      </c>
      <c r="N11" s="157">
        <v>5.24</v>
      </c>
      <c r="O11" s="157">
        <v>0.89200000000000002</v>
      </c>
    </row>
    <row r="12" spans="1:19" s="101" customFormat="1" ht="15.75" x14ac:dyDescent="0.2">
      <c r="A12" s="172">
        <v>0</v>
      </c>
      <c r="B12" s="156" t="s">
        <v>6</v>
      </c>
      <c r="C12" s="156">
        <v>20</v>
      </c>
      <c r="D12" s="157">
        <v>1.58</v>
      </c>
      <c r="E12" s="157">
        <v>0.2</v>
      </c>
      <c r="F12" s="157">
        <v>9.66</v>
      </c>
      <c r="G12" s="157">
        <v>47</v>
      </c>
      <c r="H12" s="157">
        <v>3.2000000000000001E-2</v>
      </c>
      <c r="I12" s="157"/>
      <c r="J12" s="157"/>
      <c r="K12" s="157">
        <v>0.26</v>
      </c>
      <c r="L12" s="157">
        <v>4.5999999999999996</v>
      </c>
      <c r="M12" s="157">
        <v>17.399999999999999</v>
      </c>
      <c r="N12" s="157">
        <v>6.6</v>
      </c>
      <c r="O12" s="157">
        <v>0.4</v>
      </c>
    </row>
    <row r="13" spans="1:19" s="101" customFormat="1" ht="15.75" x14ac:dyDescent="0.2">
      <c r="A13" s="172">
        <v>0</v>
      </c>
      <c r="B13" s="156" t="s">
        <v>50</v>
      </c>
      <c r="C13" s="156">
        <v>120</v>
      </c>
      <c r="D13" s="157">
        <v>0.48</v>
      </c>
      <c r="E13" s="157">
        <v>0.48</v>
      </c>
      <c r="F13" s="157">
        <v>11.76</v>
      </c>
      <c r="G13" s="157">
        <v>56.4</v>
      </c>
      <c r="H13" s="157">
        <v>3.5999999999999997E-2</v>
      </c>
      <c r="I13" s="157">
        <v>12</v>
      </c>
      <c r="J13" s="157">
        <v>6</v>
      </c>
      <c r="K13" s="157">
        <v>0.24</v>
      </c>
      <c r="L13" s="157">
        <v>19.2</v>
      </c>
      <c r="M13" s="157">
        <v>13.2</v>
      </c>
      <c r="N13" s="157">
        <v>10.8</v>
      </c>
      <c r="O13" s="157">
        <v>2.64</v>
      </c>
    </row>
    <row r="14" spans="1:19" s="101" customFormat="1" ht="31.5" x14ac:dyDescent="0.2">
      <c r="A14" s="172" t="s">
        <v>196</v>
      </c>
      <c r="B14" s="156"/>
      <c r="C14" s="156">
        <v>607</v>
      </c>
      <c r="D14" s="157">
        <v>19.707000000000001</v>
      </c>
      <c r="E14" s="157">
        <v>14.15</v>
      </c>
      <c r="F14" s="157">
        <v>87.001999999999995</v>
      </c>
      <c r="G14" s="157">
        <v>558.33600000000001</v>
      </c>
      <c r="H14" s="157">
        <v>0.222</v>
      </c>
      <c r="I14" s="157">
        <v>17.75</v>
      </c>
      <c r="J14" s="157">
        <v>251.9</v>
      </c>
      <c r="K14" s="157">
        <v>5.0960000000000001</v>
      </c>
      <c r="L14" s="157">
        <v>57.567999999999998</v>
      </c>
      <c r="M14" s="157">
        <v>276.8</v>
      </c>
      <c r="N14" s="157">
        <v>76.501999999999995</v>
      </c>
      <c r="O14" s="157">
        <v>6.08</v>
      </c>
    </row>
    <row r="15" spans="1:19" s="102" customFormat="1" ht="15.75" x14ac:dyDescent="0.25">
      <c r="A15" s="172" t="s">
        <v>197</v>
      </c>
      <c r="B15" s="156"/>
      <c r="C15" s="156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01"/>
      <c r="Q15" s="101"/>
      <c r="R15" s="101"/>
      <c r="S15" s="101"/>
    </row>
    <row r="16" spans="1:19" s="102" customFormat="1" ht="15.75" x14ac:dyDescent="0.25">
      <c r="A16" s="172" t="s">
        <v>238</v>
      </c>
      <c r="B16" s="156" t="s">
        <v>239</v>
      </c>
      <c r="C16" s="156">
        <v>50</v>
      </c>
      <c r="D16" s="157">
        <v>4.4740000000000002</v>
      </c>
      <c r="E16" s="157">
        <v>8.1679999999999993</v>
      </c>
      <c r="F16" s="157">
        <v>23.893999999999998</v>
      </c>
      <c r="G16" s="157">
        <v>186.87700000000001</v>
      </c>
      <c r="H16" s="157">
        <v>0.221</v>
      </c>
      <c r="I16" s="157"/>
      <c r="J16" s="157">
        <v>5</v>
      </c>
      <c r="K16" s="157">
        <v>2.4390000000000001</v>
      </c>
      <c r="L16" s="157">
        <v>123.575</v>
      </c>
      <c r="M16" s="157">
        <v>92.986000000000004</v>
      </c>
      <c r="N16" s="157">
        <v>35.860999999999997</v>
      </c>
      <c r="O16" s="157">
        <v>1.1120000000000001</v>
      </c>
      <c r="P16" s="101"/>
      <c r="Q16" s="101"/>
      <c r="R16" s="101"/>
      <c r="S16" s="101"/>
    </row>
    <row r="17" spans="1:19" s="102" customFormat="1" ht="15.75" x14ac:dyDescent="0.25">
      <c r="A17" s="172">
        <v>0</v>
      </c>
      <c r="B17" s="156" t="s">
        <v>163</v>
      </c>
      <c r="C17" s="156">
        <v>200</v>
      </c>
      <c r="D17" s="157">
        <v>1</v>
      </c>
      <c r="E17" s="157">
        <v>0.2</v>
      </c>
      <c r="F17" s="157">
        <v>20.2</v>
      </c>
      <c r="G17" s="157">
        <v>92</v>
      </c>
      <c r="H17" s="157">
        <v>0.02</v>
      </c>
      <c r="I17" s="157">
        <v>40</v>
      </c>
      <c r="J17" s="157"/>
      <c r="K17" s="157">
        <v>0.2</v>
      </c>
      <c r="L17" s="157">
        <v>14</v>
      </c>
      <c r="M17" s="157">
        <v>14</v>
      </c>
      <c r="N17" s="157">
        <v>8</v>
      </c>
      <c r="O17" s="157">
        <v>2.8</v>
      </c>
      <c r="P17" s="101"/>
      <c r="Q17" s="101"/>
      <c r="R17" s="101"/>
      <c r="S17" s="101"/>
    </row>
    <row r="18" spans="1:19" s="102" customFormat="1" ht="15.75" x14ac:dyDescent="0.25">
      <c r="A18" s="172"/>
      <c r="B18" s="156" t="s">
        <v>42</v>
      </c>
      <c r="C18" s="156">
        <v>15</v>
      </c>
      <c r="D18" s="157">
        <v>7.4999999999999997E-2</v>
      </c>
      <c r="E18" s="157"/>
      <c r="F18" s="157">
        <v>12</v>
      </c>
      <c r="G18" s="157">
        <v>48.6</v>
      </c>
      <c r="H18" s="157"/>
      <c r="I18" s="157"/>
      <c r="J18" s="157"/>
      <c r="K18" s="157"/>
      <c r="L18" s="157">
        <v>3.15</v>
      </c>
      <c r="M18" s="157">
        <v>1.65</v>
      </c>
      <c r="N18" s="157">
        <v>1.05</v>
      </c>
      <c r="O18" s="157">
        <v>0.24</v>
      </c>
      <c r="P18" s="101"/>
      <c r="Q18" s="101"/>
      <c r="R18" s="101"/>
      <c r="S18" s="101"/>
    </row>
    <row r="19" spans="1:19" s="102" customFormat="1" ht="31.5" x14ac:dyDescent="0.25">
      <c r="A19" s="172" t="s">
        <v>198</v>
      </c>
      <c r="B19" s="156"/>
      <c r="C19" s="156">
        <f>SUM(C16:C18)</f>
        <v>265</v>
      </c>
      <c r="D19" s="157">
        <f t="shared" ref="D19:O19" si="0">SUM(D16:D18)</f>
        <v>5.5490000000000004</v>
      </c>
      <c r="E19" s="157">
        <f t="shared" si="0"/>
        <v>8.3679999999999986</v>
      </c>
      <c r="F19" s="157">
        <f t="shared" si="0"/>
        <v>56.093999999999994</v>
      </c>
      <c r="G19" s="157">
        <f t="shared" si="0"/>
        <v>327.47700000000003</v>
      </c>
      <c r="H19" s="157">
        <f t="shared" si="0"/>
        <v>0.24099999999999999</v>
      </c>
      <c r="I19" s="157">
        <f t="shared" si="0"/>
        <v>40</v>
      </c>
      <c r="J19" s="157">
        <f t="shared" si="0"/>
        <v>5</v>
      </c>
      <c r="K19" s="157">
        <f t="shared" si="0"/>
        <v>2.6390000000000002</v>
      </c>
      <c r="L19" s="157">
        <f t="shared" si="0"/>
        <v>140.72499999999999</v>
      </c>
      <c r="M19" s="157">
        <f t="shared" si="0"/>
        <v>108.63600000000001</v>
      </c>
      <c r="N19" s="157">
        <f t="shared" si="0"/>
        <v>44.910999999999994</v>
      </c>
      <c r="O19" s="157">
        <f t="shared" si="0"/>
        <v>4.1520000000000001</v>
      </c>
      <c r="P19" s="101"/>
      <c r="Q19" s="101"/>
      <c r="R19" s="101"/>
      <c r="S19" s="101"/>
    </row>
    <row r="20" spans="1:19" s="102" customFormat="1" ht="15.75" x14ac:dyDescent="0.25">
      <c r="A20" s="172" t="s">
        <v>8</v>
      </c>
      <c r="B20" s="156"/>
      <c r="C20" s="156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01"/>
      <c r="Q20" s="101"/>
      <c r="R20" s="101"/>
      <c r="S20" s="101"/>
    </row>
    <row r="21" spans="1:19" s="102" customFormat="1" ht="15.75" x14ac:dyDescent="0.25">
      <c r="A21" s="172" t="s">
        <v>240</v>
      </c>
      <c r="B21" s="156" t="s">
        <v>102</v>
      </c>
      <c r="C21" s="156">
        <v>250</v>
      </c>
      <c r="D21" s="157">
        <v>1.9590000000000001</v>
      </c>
      <c r="E21" s="157">
        <v>5.2130000000000001</v>
      </c>
      <c r="F21" s="157">
        <v>9.6229999999999993</v>
      </c>
      <c r="G21" s="157">
        <v>94.245000000000005</v>
      </c>
      <c r="H21" s="157">
        <v>6.9000000000000006E-2</v>
      </c>
      <c r="I21" s="157">
        <v>32.4</v>
      </c>
      <c r="J21" s="157">
        <v>200</v>
      </c>
      <c r="K21" s="157">
        <v>2.37</v>
      </c>
      <c r="L21" s="157">
        <v>42.47</v>
      </c>
      <c r="M21" s="157">
        <v>50.03</v>
      </c>
      <c r="N21" s="157">
        <v>22.7</v>
      </c>
      <c r="O21" s="157">
        <v>0.86799999999999999</v>
      </c>
      <c r="P21" s="101"/>
      <c r="Q21" s="101"/>
      <c r="R21" s="101"/>
      <c r="S21" s="101"/>
    </row>
    <row r="22" spans="1:19" s="102" customFormat="1" ht="15.75" x14ac:dyDescent="0.25">
      <c r="A22" s="172" t="s">
        <v>307</v>
      </c>
      <c r="B22" s="156" t="s">
        <v>314</v>
      </c>
      <c r="C22" s="156">
        <v>90</v>
      </c>
      <c r="D22" s="157">
        <v>10.116</v>
      </c>
      <c r="E22" s="157">
        <v>16.241</v>
      </c>
      <c r="F22" s="157">
        <v>3.4660000000000002</v>
      </c>
      <c r="G22" s="157">
        <v>201.035</v>
      </c>
      <c r="H22" s="157">
        <v>0.374</v>
      </c>
      <c r="I22" s="157">
        <v>4.05</v>
      </c>
      <c r="J22" s="157"/>
      <c r="K22" s="157">
        <v>1.702</v>
      </c>
      <c r="L22" s="157">
        <v>9.17</v>
      </c>
      <c r="M22" s="157">
        <v>120</v>
      </c>
      <c r="N22" s="157">
        <v>20.92</v>
      </c>
      <c r="O22" s="157">
        <v>1.5109999999999999</v>
      </c>
      <c r="P22" s="101"/>
      <c r="Q22" s="101"/>
      <c r="R22" s="101"/>
      <c r="S22" s="101"/>
    </row>
    <row r="23" spans="1:19" s="102" customFormat="1" ht="15.75" x14ac:dyDescent="0.25">
      <c r="A23" s="172"/>
      <c r="B23" s="156" t="s">
        <v>241</v>
      </c>
      <c r="C23" s="156">
        <v>155</v>
      </c>
      <c r="D23" s="157">
        <v>3.109</v>
      </c>
      <c r="E23" s="157">
        <v>3.988</v>
      </c>
      <c r="F23" s="157">
        <v>22.141999999999999</v>
      </c>
      <c r="G23" s="157">
        <v>136.995</v>
      </c>
      <c r="H23" s="157">
        <v>0.04</v>
      </c>
      <c r="I23" s="157"/>
      <c r="J23" s="157">
        <v>20</v>
      </c>
      <c r="K23" s="157">
        <v>0.41299999999999998</v>
      </c>
      <c r="L23" s="157">
        <v>14.898999999999999</v>
      </c>
      <c r="M23" s="157">
        <v>108.32599999999999</v>
      </c>
      <c r="N23" s="157">
        <v>13.269</v>
      </c>
      <c r="O23" s="157">
        <v>0.61299999999999999</v>
      </c>
      <c r="P23" s="101"/>
      <c r="Q23" s="101"/>
      <c r="R23" s="101"/>
      <c r="S23" s="101"/>
    </row>
    <row r="24" spans="1:19" s="102" customFormat="1" ht="15.75" x14ac:dyDescent="0.25">
      <c r="A24" s="172">
        <v>0</v>
      </c>
      <c r="B24" s="156" t="s">
        <v>50</v>
      </c>
      <c r="C24" s="156">
        <v>200</v>
      </c>
      <c r="D24" s="157">
        <v>1</v>
      </c>
      <c r="E24" s="157">
        <v>0.2</v>
      </c>
      <c r="F24" s="157">
        <v>20.2</v>
      </c>
      <c r="G24" s="157">
        <v>92</v>
      </c>
      <c r="H24" s="157">
        <v>0.02</v>
      </c>
      <c r="I24" s="157">
        <v>40</v>
      </c>
      <c r="J24" s="157"/>
      <c r="K24" s="157">
        <v>0.2</v>
      </c>
      <c r="L24" s="157">
        <v>14</v>
      </c>
      <c r="M24" s="157">
        <v>14</v>
      </c>
      <c r="N24" s="157">
        <v>8</v>
      </c>
      <c r="O24" s="157">
        <v>2.8</v>
      </c>
      <c r="P24" s="101"/>
      <c r="Q24" s="101"/>
      <c r="R24" s="101"/>
      <c r="S24" s="101"/>
    </row>
    <row r="25" spans="1:19" s="102" customFormat="1" ht="15.75" x14ac:dyDescent="0.25">
      <c r="A25" s="172">
        <v>0</v>
      </c>
      <c r="B25" s="156" t="s">
        <v>163</v>
      </c>
      <c r="C25" s="156">
        <v>200</v>
      </c>
      <c r="D25" s="157">
        <v>1</v>
      </c>
      <c r="E25" s="157">
        <v>0.2</v>
      </c>
      <c r="F25" s="157">
        <v>20.2</v>
      </c>
      <c r="G25" s="157">
        <v>92</v>
      </c>
      <c r="H25" s="157">
        <v>0.02</v>
      </c>
      <c r="I25" s="157">
        <v>40</v>
      </c>
      <c r="J25" s="157"/>
      <c r="K25" s="157">
        <v>0.2</v>
      </c>
      <c r="L25" s="157">
        <v>14</v>
      </c>
      <c r="M25" s="157">
        <v>14</v>
      </c>
      <c r="N25" s="157">
        <v>8</v>
      </c>
      <c r="O25" s="157">
        <v>2.8</v>
      </c>
      <c r="P25" s="101"/>
      <c r="Q25" s="101"/>
      <c r="R25" s="101"/>
      <c r="S25" s="101"/>
    </row>
    <row r="26" spans="1:19" s="102" customFormat="1" ht="15.75" x14ac:dyDescent="0.25">
      <c r="A26" s="172">
        <v>0</v>
      </c>
      <c r="B26" s="156" t="s">
        <v>6</v>
      </c>
      <c r="C26" s="156">
        <v>60</v>
      </c>
      <c r="D26" s="157">
        <v>4.74</v>
      </c>
      <c r="E26" s="157">
        <v>0.6</v>
      </c>
      <c r="F26" s="157">
        <v>28.98</v>
      </c>
      <c r="G26" s="157">
        <v>141</v>
      </c>
      <c r="H26" s="157">
        <v>9.6000000000000002E-2</v>
      </c>
      <c r="I26" s="157"/>
      <c r="J26" s="157"/>
      <c r="K26" s="157">
        <v>0.78</v>
      </c>
      <c r="L26" s="157">
        <v>13.8</v>
      </c>
      <c r="M26" s="157">
        <v>52.2</v>
      </c>
      <c r="N26" s="157">
        <v>19.8</v>
      </c>
      <c r="O26" s="157">
        <v>1.2</v>
      </c>
      <c r="P26" s="101"/>
      <c r="Q26" s="101"/>
      <c r="R26" s="101"/>
      <c r="S26" s="101"/>
    </row>
    <row r="27" spans="1:19" s="102" customFormat="1" ht="15.75" x14ac:dyDescent="0.25">
      <c r="A27" s="172"/>
      <c r="B27" s="156" t="s">
        <v>19</v>
      </c>
      <c r="C27" s="156">
        <v>20</v>
      </c>
      <c r="D27" s="157">
        <v>1.32</v>
      </c>
      <c r="E27" s="157">
        <v>0.24</v>
      </c>
      <c r="F27" s="157">
        <v>6.84</v>
      </c>
      <c r="G27" s="157">
        <v>34.799999999999997</v>
      </c>
      <c r="H27" s="157">
        <v>0.04</v>
      </c>
      <c r="I27" s="157"/>
      <c r="J27" s="157">
        <v>1.2</v>
      </c>
      <c r="K27" s="157">
        <v>0.44</v>
      </c>
      <c r="L27" s="157">
        <v>7</v>
      </c>
      <c r="M27" s="157">
        <v>31.6</v>
      </c>
      <c r="N27" s="157">
        <v>9.4</v>
      </c>
      <c r="O27" s="157">
        <v>0.78</v>
      </c>
      <c r="P27" s="101"/>
      <c r="Q27" s="101"/>
      <c r="R27" s="101"/>
      <c r="S27" s="101"/>
    </row>
    <row r="28" spans="1:19" s="102" customFormat="1" ht="15.75" x14ac:dyDescent="0.25">
      <c r="A28" s="172" t="s">
        <v>20</v>
      </c>
      <c r="B28" s="156"/>
      <c r="C28" s="156">
        <v>975</v>
      </c>
      <c r="D28" s="157">
        <v>23.244</v>
      </c>
      <c r="E28" s="157">
        <v>26.681999999999999</v>
      </c>
      <c r="F28" s="157">
        <v>111.45099999999999</v>
      </c>
      <c r="G28" s="157">
        <v>792.07500000000005</v>
      </c>
      <c r="H28" s="157">
        <v>0.65900000000000003</v>
      </c>
      <c r="I28" s="157">
        <v>116.45</v>
      </c>
      <c r="J28" s="157">
        <v>221.2</v>
      </c>
      <c r="K28" s="157">
        <v>6.1050000000000004</v>
      </c>
      <c r="L28" s="157">
        <v>115.339</v>
      </c>
      <c r="M28" s="157">
        <v>390.15600000000001</v>
      </c>
      <c r="N28" s="157">
        <v>102.089</v>
      </c>
      <c r="O28" s="157">
        <v>10.571999999999999</v>
      </c>
      <c r="P28" s="101"/>
      <c r="Q28" s="101"/>
      <c r="R28" s="101"/>
      <c r="S28" s="101"/>
    </row>
    <row r="29" spans="1:19" s="102" customFormat="1" ht="15.75" x14ac:dyDescent="0.25">
      <c r="A29" s="172" t="s">
        <v>43</v>
      </c>
      <c r="B29" s="156"/>
      <c r="C29" s="156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01"/>
      <c r="Q29" s="101"/>
      <c r="R29" s="101"/>
      <c r="S29" s="101"/>
    </row>
    <row r="30" spans="1:19" s="102" customFormat="1" ht="15.75" x14ac:dyDescent="0.25">
      <c r="A30" s="172" t="s">
        <v>238</v>
      </c>
      <c r="B30" s="156" t="s">
        <v>239</v>
      </c>
      <c r="C30" s="156">
        <v>50</v>
      </c>
      <c r="D30" s="157">
        <v>4.4740000000000002</v>
      </c>
      <c r="E30" s="157">
        <v>8.1679999999999993</v>
      </c>
      <c r="F30" s="157">
        <v>23.893999999999998</v>
      </c>
      <c r="G30" s="157">
        <v>186.87700000000001</v>
      </c>
      <c r="H30" s="157">
        <v>0.221</v>
      </c>
      <c r="I30" s="157"/>
      <c r="J30" s="157">
        <v>5</v>
      </c>
      <c r="K30" s="157">
        <v>2.4390000000000001</v>
      </c>
      <c r="L30" s="157">
        <v>123.575</v>
      </c>
      <c r="M30" s="157">
        <v>92.986000000000004</v>
      </c>
      <c r="N30" s="157">
        <v>35.860999999999997</v>
      </c>
      <c r="O30" s="157">
        <v>1.1120000000000001</v>
      </c>
      <c r="P30" s="101"/>
      <c r="Q30" s="101"/>
      <c r="R30" s="101"/>
      <c r="S30" s="101"/>
    </row>
    <row r="31" spans="1:19" s="102" customFormat="1" ht="15.75" x14ac:dyDescent="0.25">
      <c r="A31" s="172" t="s">
        <v>242</v>
      </c>
      <c r="B31" s="156" t="s">
        <v>243</v>
      </c>
      <c r="C31" s="156">
        <v>200</v>
      </c>
      <c r="D31" s="157">
        <v>0.45600000000000002</v>
      </c>
      <c r="E31" s="157">
        <v>0.152</v>
      </c>
      <c r="F31" s="157">
        <v>15.116</v>
      </c>
      <c r="G31" s="157">
        <v>69.14</v>
      </c>
      <c r="H31" s="157">
        <v>1.7999999999999999E-2</v>
      </c>
      <c r="I31" s="157">
        <v>80</v>
      </c>
      <c r="J31" s="157">
        <v>65.36</v>
      </c>
      <c r="K31" s="157">
        <v>0.34399999999999997</v>
      </c>
      <c r="L31" s="157">
        <v>11.2</v>
      </c>
      <c r="M31" s="157">
        <v>11.68</v>
      </c>
      <c r="N31" s="157">
        <v>4.72</v>
      </c>
      <c r="O31" s="157">
        <v>0.498</v>
      </c>
      <c r="P31" s="101"/>
      <c r="Q31" s="101"/>
      <c r="R31" s="101"/>
      <c r="S31" s="101"/>
    </row>
    <row r="32" spans="1:19" s="102" customFormat="1" ht="15.75" x14ac:dyDescent="0.25">
      <c r="A32" s="172"/>
      <c r="B32" s="156" t="s">
        <v>42</v>
      </c>
      <c r="C32" s="156">
        <v>15</v>
      </c>
      <c r="D32" s="157">
        <v>7.4999999999999997E-2</v>
      </c>
      <c r="E32" s="157"/>
      <c r="F32" s="157">
        <v>12</v>
      </c>
      <c r="G32" s="157">
        <v>48.6</v>
      </c>
      <c r="H32" s="157"/>
      <c r="I32" s="157"/>
      <c r="J32" s="157"/>
      <c r="K32" s="157"/>
      <c r="L32" s="157">
        <v>3.15</v>
      </c>
      <c r="M32" s="157">
        <v>1.65</v>
      </c>
      <c r="N32" s="157">
        <v>1.05</v>
      </c>
      <c r="O32" s="157">
        <v>0.24</v>
      </c>
      <c r="P32" s="101"/>
      <c r="Q32" s="101"/>
      <c r="R32" s="101"/>
      <c r="S32" s="101"/>
    </row>
    <row r="33" spans="1:19" s="102" customFormat="1" ht="31.5" x14ac:dyDescent="0.25">
      <c r="A33" s="172" t="s">
        <v>44</v>
      </c>
      <c r="B33" s="156"/>
      <c r="C33" s="156">
        <f>SUM(C30:C32)</f>
        <v>265</v>
      </c>
      <c r="D33" s="157">
        <f t="shared" ref="D33:O33" si="1">SUM(D30:D32)</f>
        <v>5.0050000000000008</v>
      </c>
      <c r="E33" s="157">
        <f t="shared" si="1"/>
        <v>8.3199999999999985</v>
      </c>
      <c r="F33" s="157">
        <f t="shared" si="1"/>
        <v>51.01</v>
      </c>
      <c r="G33" s="157">
        <f t="shared" si="1"/>
        <v>304.61700000000002</v>
      </c>
      <c r="H33" s="157">
        <f t="shared" si="1"/>
        <v>0.23899999999999999</v>
      </c>
      <c r="I33" s="157">
        <f t="shared" si="1"/>
        <v>80</v>
      </c>
      <c r="J33" s="157">
        <f t="shared" si="1"/>
        <v>70.36</v>
      </c>
      <c r="K33" s="157">
        <f t="shared" si="1"/>
        <v>2.7829999999999999</v>
      </c>
      <c r="L33" s="157">
        <f t="shared" si="1"/>
        <v>137.92500000000001</v>
      </c>
      <c r="M33" s="157">
        <f t="shared" si="1"/>
        <v>106.316</v>
      </c>
      <c r="N33" s="157">
        <f t="shared" si="1"/>
        <v>41.630999999999993</v>
      </c>
      <c r="O33" s="157">
        <f t="shared" si="1"/>
        <v>1.85</v>
      </c>
      <c r="P33" s="101"/>
      <c r="Q33" s="101"/>
      <c r="R33" s="101"/>
      <c r="S33" s="101"/>
    </row>
    <row r="34" spans="1:19" s="102" customFormat="1" ht="31.5" x14ac:dyDescent="0.25">
      <c r="A34" s="172" t="s">
        <v>199</v>
      </c>
      <c r="B34" s="156"/>
      <c r="C34" s="156">
        <f>C33+C28+C19+C14</f>
        <v>2112</v>
      </c>
      <c r="D34" s="157">
        <f t="shared" ref="D34:O34" si="2">D33+D28+D19+D14</f>
        <v>53.505000000000003</v>
      </c>
      <c r="E34" s="157">
        <f t="shared" si="2"/>
        <v>57.519999999999989</v>
      </c>
      <c r="F34" s="157">
        <f t="shared" si="2"/>
        <v>305.55699999999996</v>
      </c>
      <c r="G34" s="157">
        <f t="shared" si="2"/>
        <v>1982.5050000000001</v>
      </c>
      <c r="H34" s="157">
        <f t="shared" si="2"/>
        <v>1.361</v>
      </c>
      <c r="I34" s="157">
        <f t="shared" si="2"/>
        <v>254.2</v>
      </c>
      <c r="J34" s="157">
        <f t="shared" si="2"/>
        <v>548.46</v>
      </c>
      <c r="K34" s="157">
        <f t="shared" si="2"/>
        <v>16.623000000000001</v>
      </c>
      <c r="L34" s="157">
        <f t="shared" si="2"/>
        <v>451.55700000000002</v>
      </c>
      <c r="M34" s="157">
        <f t="shared" si="2"/>
        <v>881.9079999999999</v>
      </c>
      <c r="N34" s="157">
        <f t="shared" si="2"/>
        <v>265.13299999999998</v>
      </c>
      <c r="O34" s="157">
        <f t="shared" si="2"/>
        <v>22.653999999999996</v>
      </c>
      <c r="P34" s="101"/>
      <c r="Q34" s="101"/>
      <c r="R34" s="101"/>
      <c r="S34" s="101"/>
    </row>
    <row r="35" spans="1:19" s="102" customFormat="1" ht="31.5" x14ac:dyDescent="0.25">
      <c r="A35" s="172" t="s">
        <v>30</v>
      </c>
      <c r="B35" s="156"/>
      <c r="C35" s="156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01"/>
      <c r="Q35" s="101"/>
      <c r="R35" s="101"/>
      <c r="S35" s="101"/>
    </row>
    <row r="36" spans="1:19" s="102" customFormat="1" ht="15.75" x14ac:dyDescent="0.25">
      <c r="A36" s="172" t="s">
        <v>33</v>
      </c>
      <c r="B36" s="156" t="s">
        <v>32</v>
      </c>
      <c r="C36" s="156" t="s">
        <v>0</v>
      </c>
      <c r="D36" s="157" t="s">
        <v>1</v>
      </c>
      <c r="E36" s="157"/>
      <c r="F36" s="157"/>
      <c r="G36" s="157" t="s">
        <v>31</v>
      </c>
      <c r="H36" s="157" t="s">
        <v>9</v>
      </c>
      <c r="I36" s="157"/>
      <c r="J36" s="157"/>
      <c r="K36" s="157"/>
      <c r="L36" s="157" t="s">
        <v>10</v>
      </c>
      <c r="M36" s="157"/>
      <c r="N36" s="157"/>
      <c r="O36" s="157"/>
      <c r="P36" s="101"/>
      <c r="Q36" s="101"/>
      <c r="R36" s="101"/>
      <c r="S36" s="101"/>
    </row>
    <row r="37" spans="1:19" s="102" customFormat="1" ht="15.75" x14ac:dyDescent="0.25">
      <c r="A37" s="172"/>
      <c r="B37" s="156"/>
      <c r="C37" s="156"/>
      <c r="D37" s="157" t="s">
        <v>2</v>
      </c>
      <c r="E37" s="157" t="s">
        <v>3</v>
      </c>
      <c r="F37" s="157" t="s">
        <v>4</v>
      </c>
      <c r="G37" s="157"/>
      <c r="H37" s="157" t="s">
        <v>11</v>
      </c>
      <c r="I37" s="157" t="s">
        <v>12</v>
      </c>
      <c r="J37" s="157" t="s">
        <v>13</v>
      </c>
      <c r="K37" s="157" t="s">
        <v>14</v>
      </c>
      <c r="L37" s="157" t="s">
        <v>15</v>
      </c>
      <c r="M37" s="157" t="s">
        <v>16</v>
      </c>
      <c r="N37" s="157" t="s">
        <v>17</v>
      </c>
      <c r="O37" s="157" t="s">
        <v>18</v>
      </c>
      <c r="P37" s="101"/>
      <c r="Q37" s="101"/>
      <c r="R37" s="101"/>
      <c r="S37" s="101"/>
    </row>
    <row r="38" spans="1:19" s="102" customFormat="1" ht="15.75" x14ac:dyDescent="0.25">
      <c r="A38" s="172" t="s">
        <v>21</v>
      </c>
      <c r="B38" s="156"/>
      <c r="C38" s="156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</row>
    <row r="39" spans="1:19" s="102" customFormat="1" ht="15.75" x14ac:dyDescent="0.25">
      <c r="A39" s="172" t="s">
        <v>48</v>
      </c>
      <c r="B39" s="156" t="s">
        <v>244</v>
      </c>
      <c r="C39" s="156">
        <v>60</v>
      </c>
      <c r="D39" s="157">
        <v>0.42</v>
      </c>
      <c r="E39" s="157">
        <v>0.06</v>
      </c>
      <c r="F39" s="157">
        <v>1.1399999999999999</v>
      </c>
      <c r="G39" s="157">
        <v>6.6</v>
      </c>
      <c r="H39" s="157">
        <v>1.7999999999999999E-2</v>
      </c>
      <c r="I39" s="157">
        <v>4.2</v>
      </c>
      <c r="J39" s="157"/>
      <c r="K39" s="157">
        <v>0.06</v>
      </c>
      <c r="L39" s="157">
        <v>10.199999999999999</v>
      </c>
      <c r="M39" s="157">
        <v>18</v>
      </c>
      <c r="N39" s="157">
        <v>8.4</v>
      </c>
      <c r="O39" s="157">
        <v>0.3</v>
      </c>
    </row>
    <row r="40" spans="1:19" s="102" customFormat="1" ht="15.75" x14ac:dyDescent="0.25">
      <c r="A40" s="172" t="s">
        <v>320</v>
      </c>
      <c r="B40" s="156" t="s">
        <v>245</v>
      </c>
      <c r="C40" s="156">
        <v>175</v>
      </c>
      <c r="D40" s="157">
        <v>17.437999999999999</v>
      </c>
      <c r="E40" s="157">
        <v>11.944000000000001</v>
      </c>
      <c r="F40" s="157">
        <v>18.260000000000002</v>
      </c>
      <c r="G40" s="157">
        <v>249.39599999999999</v>
      </c>
      <c r="H40" s="157">
        <v>0.17399999999999999</v>
      </c>
      <c r="I40" s="157">
        <v>23.7</v>
      </c>
      <c r="J40" s="157">
        <v>7.9</v>
      </c>
      <c r="K40" s="157">
        <v>3.0569999999999999</v>
      </c>
      <c r="L40" s="157">
        <v>27.46</v>
      </c>
      <c r="M40" s="157">
        <v>226.75</v>
      </c>
      <c r="N40" s="157">
        <v>42.63</v>
      </c>
      <c r="O40" s="157">
        <v>2.2530000000000001</v>
      </c>
    </row>
    <row r="41" spans="1:19" s="102" customFormat="1" ht="15.75" x14ac:dyDescent="0.25">
      <c r="A41" s="172"/>
      <c r="B41" s="156" t="s">
        <v>315</v>
      </c>
      <c r="C41" s="156">
        <v>200</v>
      </c>
      <c r="D41" s="157">
        <v>0.16</v>
      </c>
      <c r="E41" s="157">
        <v>0.16</v>
      </c>
      <c r="F41" s="157">
        <v>13.9</v>
      </c>
      <c r="G41" s="157">
        <v>58.701000000000001</v>
      </c>
      <c r="H41" s="157">
        <v>1.2E-2</v>
      </c>
      <c r="I41" s="157">
        <v>4.01</v>
      </c>
      <c r="J41" s="157">
        <v>2</v>
      </c>
      <c r="K41" s="157">
        <v>0.08</v>
      </c>
      <c r="L41" s="157">
        <v>6.8949999999999996</v>
      </c>
      <c r="M41" s="157">
        <v>5.2240000000000002</v>
      </c>
      <c r="N41" s="157">
        <v>4.04</v>
      </c>
      <c r="O41" s="157">
        <v>0.99199999999999999</v>
      </c>
    </row>
    <row r="42" spans="1:19" s="102" customFormat="1" ht="15.75" x14ac:dyDescent="0.25">
      <c r="A42" s="172">
        <v>0</v>
      </c>
      <c r="B42" s="156" t="s">
        <v>6</v>
      </c>
      <c r="C42" s="156">
        <v>25</v>
      </c>
      <c r="D42" s="157">
        <v>1.9750000000000001</v>
      </c>
      <c r="E42" s="157">
        <v>0.25</v>
      </c>
      <c r="F42" s="157">
        <v>12.074999999999999</v>
      </c>
      <c r="G42" s="157">
        <v>58.75</v>
      </c>
      <c r="H42" s="157">
        <v>0.04</v>
      </c>
      <c r="I42" s="157"/>
      <c r="J42" s="157"/>
      <c r="K42" s="157">
        <v>0.32500000000000001</v>
      </c>
      <c r="L42" s="157">
        <v>5.75</v>
      </c>
      <c r="M42" s="157">
        <v>21.75</v>
      </c>
      <c r="N42" s="157">
        <v>8.25</v>
      </c>
      <c r="O42" s="157">
        <v>0.5</v>
      </c>
    </row>
    <row r="43" spans="1:19" s="102" customFormat="1" ht="15.75" x14ac:dyDescent="0.25">
      <c r="A43" s="172"/>
      <c r="B43" s="156" t="s">
        <v>19</v>
      </c>
      <c r="C43" s="156">
        <v>25</v>
      </c>
      <c r="D43" s="157">
        <v>1.65</v>
      </c>
      <c r="E43" s="157">
        <v>0.3</v>
      </c>
      <c r="F43" s="157">
        <v>8.5500000000000007</v>
      </c>
      <c r="G43" s="157">
        <v>43.5</v>
      </c>
      <c r="H43" s="157">
        <v>0.05</v>
      </c>
      <c r="I43" s="157"/>
      <c r="J43" s="157">
        <v>1.5</v>
      </c>
      <c r="K43" s="157">
        <v>0.55000000000000004</v>
      </c>
      <c r="L43" s="157">
        <v>8.75</v>
      </c>
      <c r="M43" s="157">
        <v>39.5</v>
      </c>
      <c r="N43" s="157">
        <v>11.75</v>
      </c>
      <c r="O43" s="157">
        <v>0.97499999999999998</v>
      </c>
    </row>
    <row r="44" spans="1:19" s="101" customFormat="1" ht="15.75" x14ac:dyDescent="0.2">
      <c r="A44" s="172"/>
      <c r="B44" s="156" t="s">
        <v>50</v>
      </c>
      <c r="C44" s="156">
        <v>200</v>
      </c>
      <c r="D44" s="157">
        <v>0.8</v>
      </c>
      <c r="E44" s="157">
        <v>0.8</v>
      </c>
      <c r="F44" s="157">
        <v>19.600000000000001</v>
      </c>
      <c r="G44" s="157">
        <v>94</v>
      </c>
      <c r="H44" s="157">
        <v>0.06</v>
      </c>
      <c r="I44" s="157">
        <v>20</v>
      </c>
      <c r="J44" s="157">
        <v>10</v>
      </c>
      <c r="K44" s="157">
        <v>0.4</v>
      </c>
      <c r="L44" s="157">
        <v>32</v>
      </c>
      <c r="M44" s="157">
        <v>22</v>
      </c>
      <c r="N44" s="157">
        <v>18</v>
      </c>
      <c r="O44" s="157">
        <v>4.4000000000000004</v>
      </c>
    </row>
    <row r="45" spans="1:19" s="102" customFormat="1" ht="31.5" x14ac:dyDescent="0.25">
      <c r="A45" s="172" t="s">
        <v>196</v>
      </c>
      <c r="B45" s="156"/>
      <c r="C45" s="156">
        <v>685</v>
      </c>
      <c r="D45" s="157">
        <v>22.443000000000001</v>
      </c>
      <c r="E45" s="157">
        <v>13.513999999999999</v>
      </c>
      <c r="F45" s="157">
        <v>73.525000000000006</v>
      </c>
      <c r="G45" s="157">
        <v>510.947</v>
      </c>
      <c r="H45" s="157">
        <v>0.35399999999999998</v>
      </c>
      <c r="I45" s="157">
        <v>51.91</v>
      </c>
      <c r="J45" s="157">
        <v>21.4</v>
      </c>
      <c r="K45" s="157">
        <v>4.4720000000000004</v>
      </c>
      <c r="L45" s="157">
        <v>91.055000000000007</v>
      </c>
      <c r="M45" s="157">
        <v>333.22399999999999</v>
      </c>
      <c r="N45" s="157">
        <v>93.07</v>
      </c>
      <c r="O45" s="157">
        <v>9.42</v>
      </c>
    </row>
    <row r="46" spans="1:19" s="102" customFormat="1" ht="15.75" x14ac:dyDescent="0.25">
      <c r="A46" s="172" t="s">
        <v>197</v>
      </c>
      <c r="B46" s="156"/>
      <c r="C46" s="156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</row>
    <row r="47" spans="1:19" s="102" customFormat="1" ht="15.75" x14ac:dyDescent="0.25">
      <c r="A47" s="172" t="s">
        <v>246</v>
      </c>
      <c r="B47" s="156" t="s">
        <v>247</v>
      </c>
      <c r="C47" s="156">
        <v>50</v>
      </c>
      <c r="D47" s="157">
        <v>4.2919999999999998</v>
      </c>
      <c r="E47" s="157">
        <v>3.9289999999999998</v>
      </c>
      <c r="F47" s="157">
        <v>29.72</v>
      </c>
      <c r="G47" s="157">
        <v>171.244</v>
      </c>
      <c r="H47" s="157">
        <v>0.30599999999999999</v>
      </c>
      <c r="I47" s="157"/>
      <c r="J47" s="157"/>
      <c r="K47" s="157">
        <v>1.4450000000000001</v>
      </c>
      <c r="L47" s="157">
        <v>52.36</v>
      </c>
      <c r="M47" s="157">
        <v>57.534999999999997</v>
      </c>
      <c r="N47" s="157">
        <v>22.45</v>
      </c>
      <c r="O47" s="157">
        <v>0.96399999999999997</v>
      </c>
    </row>
    <row r="48" spans="1:19" s="102" customFormat="1" ht="15.75" x14ac:dyDescent="0.25">
      <c r="A48" s="172">
        <v>0</v>
      </c>
      <c r="B48" s="156" t="s">
        <v>163</v>
      </c>
      <c r="C48" s="156">
        <v>200</v>
      </c>
      <c r="D48" s="157">
        <v>1</v>
      </c>
      <c r="E48" s="157">
        <v>0.2</v>
      </c>
      <c r="F48" s="157">
        <v>20.2</v>
      </c>
      <c r="G48" s="157">
        <v>92</v>
      </c>
      <c r="H48" s="157">
        <v>0.02</v>
      </c>
      <c r="I48" s="157">
        <v>40</v>
      </c>
      <c r="J48" s="157"/>
      <c r="K48" s="157">
        <v>0.2</v>
      </c>
      <c r="L48" s="157">
        <v>14</v>
      </c>
      <c r="M48" s="157">
        <v>14</v>
      </c>
      <c r="N48" s="157">
        <v>8</v>
      </c>
      <c r="O48" s="157">
        <v>2.8</v>
      </c>
    </row>
    <row r="49" spans="1:15" s="102" customFormat="1" ht="15.75" x14ac:dyDescent="0.25">
      <c r="A49" s="172"/>
      <c r="B49" s="156" t="s">
        <v>168</v>
      </c>
      <c r="C49" s="156">
        <v>15</v>
      </c>
      <c r="D49" s="157">
        <v>1.4999999999999999E-2</v>
      </c>
      <c r="E49" s="157"/>
      <c r="F49" s="157">
        <v>11.91</v>
      </c>
      <c r="G49" s="157">
        <v>48.15</v>
      </c>
      <c r="H49" s="157"/>
      <c r="I49" s="157"/>
      <c r="J49" s="157"/>
      <c r="K49" s="157"/>
      <c r="L49" s="157">
        <v>0.6</v>
      </c>
      <c r="M49" s="157">
        <v>0.15</v>
      </c>
      <c r="N49" s="157">
        <v>0.3</v>
      </c>
      <c r="O49" s="157">
        <v>0.06</v>
      </c>
    </row>
    <row r="50" spans="1:15" s="102" customFormat="1" ht="31.5" x14ac:dyDescent="0.25">
      <c r="A50" s="172" t="s">
        <v>198</v>
      </c>
      <c r="B50" s="156"/>
      <c r="C50" s="156">
        <v>265</v>
      </c>
      <c r="D50" s="157">
        <v>5.3070000000000004</v>
      </c>
      <c r="E50" s="157">
        <v>4.1289999999999996</v>
      </c>
      <c r="F50" s="157">
        <v>61.83</v>
      </c>
      <c r="G50" s="157">
        <v>311.39400000000001</v>
      </c>
      <c r="H50" s="157">
        <v>0.32600000000000001</v>
      </c>
      <c r="I50" s="157">
        <v>40</v>
      </c>
      <c r="J50" s="157"/>
      <c r="K50" s="157">
        <v>1.645</v>
      </c>
      <c r="L50" s="157">
        <v>66.959999999999994</v>
      </c>
      <c r="M50" s="157">
        <v>71.685000000000002</v>
      </c>
      <c r="N50" s="157">
        <v>30.75</v>
      </c>
      <c r="O50" s="157">
        <v>3.8239999999999998</v>
      </c>
    </row>
    <row r="51" spans="1:15" s="102" customFormat="1" ht="15.75" x14ac:dyDescent="0.25">
      <c r="A51" s="172" t="s">
        <v>8</v>
      </c>
      <c r="B51" s="156"/>
      <c r="C51" s="156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</row>
    <row r="52" spans="1:15" s="102" customFormat="1" ht="15.75" x14ac:dyDescent="0.25">
      <c r="A52" s="172" t="s">
        <v>48</v>
      </c>
      <c r="B52" s="156" t="s">
        <v>248</v>
      </c>
      <c r="C52" s="156">
        <v>60</v>
      </c>
      <c r="D52" s="157">
        <v>0.42</v>
      </c>
      <c r="E52" s="157">
        <v>0.06</v>
      </c>
      <c r="F52" s="157">
        <v>1.1399999999999999</v>
      </c>
      <c r="G52" s="157">
        <v>6.6</v>
      </c>
      <c r="H52" s="157">
        <v>1.7999999999999999E-2</v>
      </c>
      <c r="I52" s="157">
        <v>4.2</v>
      </c>
      <c r="J52" s="157"/>
      <c r="K52" s="157">
        <v>0.06</v>
      </c>
      <c r="L52" s="157">
        <v>10.199999999999999</v>
      </c>
      <c r="M52" s="157">
        <v>18</v>
      </c>
      <c r="N52" s="157">
        <v>8.4</v>
      </c>
      <c r="O52" s="157">
        <v>0.3</v>
      </c>
    </row>
    <row r="53" spans="1:15" s="102" customFormat="1" ht="15.75" x14ac:dyDescent="0.25">
      <c r="A53" s="172" t="s">
        <v>249</v>
      </c>
      <c r="B53" s="156" t="s">
        <v>250</v>
      </c>
      <c r="C53" s="156">
        <v>250</v>
      </c>
      <c r="D53" s="157">
        <v>2.8439999999999999</v>
      </c>
      <c r="E53" s="157">
        <v>5.3520000000000003</v>
      </c>
      <c r="F53" s="157">
        <v>10.651999999999999</v>
      </c>
      <c r="G53" s="157">
        <v>102.577</v>
      </c>
      <c r="H53" s="157">
        <v>7.5999999999999998E-2</v>
      </c>
      <c r="I53" s="157">
        <v>20.329999999999998</v>
      </c>
      <c r="J53" s="157">
        <v>244</v>
      </c>
      <c r="K53" s="157">
        <v>2.3530000000000002</v>
      </c>
      <c r="L53" s="157">
        <v>40.545999999999999</v>
      </c>
      <c r="M53" s="157">
        <v>58.335999999999999</v>
      </c>
      <c r="N53" s="157">
        <v>21.923999999999999</v>
      </c>
      <c r="O53" s="157">
        <v>0.88900000000000001</v>
      </c>
    </row>
    <row r="54" spans="1:15" s="102" customFormat="1" ht="15.75" x14ac:dyDescent="0.25">
      <c r="A54" s="172" t="s">
        <v>251</v>
      </c>
      <c r="B54" s="156" t="s">
        <v>252</v>
      </c>
      <c r="C54" s="156">
        <v>90</v>
      </c>
      <c r="D54" s="157">
        <v>22.881</v>
      </c>
      <c r="E54" s="157">
        <v>7.2329999999999997</v>
      </c>
      <c r="F54" s="157">
        <v>0.73799999999999999</v>
      </c>
      <c r="G54" s="157">
        <v>159.09</v>
      </c>
      <c r="H54" s="157">
        <v>0.22700000000000001</v>
      </c>
      <c r="I54" s="157">
        <v>1.899</v>
      </c>
      <c r="J54" s="157">
        <v>33.299999999999997</v>
      </c>
      <c r="K54" s="157">
        <v>1.6830000000000001</v>
      </c>
      <c r="L54" s="157">
        <v>24.99</v>
      </c>
      <c r="M54" s="157">
        <v>227.22</v>
      </c>
      <c r="N54" s="157">
        <v>34.56</v>
      </c>
      <c r="O54" s="157">
        <v>0.73799999999999999</v>
      </c>
    </row>
    <row r="55" spans="1:15" s="102" customFormat="1" ht="15.75" x14ac:dyDescent="0.25">
      <c r="A55" s="172" t="s">
        <v>253</v>
      </c>
      <c r="B55" s="156" t="s">
        <v>254</v>
      </c>
      <c r="C55" s="156">
        <v>150</v>
      </c>
      <c r="D55" s="157">
        <v>2.58</v>
      </c>
      <c r="E55" s="157">
        <v>4.5119999999999996</v>
      </c>
      <c r="F55" s="157">
        <v>21.027000000000001</v>
      </c>
      <c r="G55" s="157">
        <v>135.29400000000001</v>
      </c>
      <c r="H55" s="157">
        <v>0.155</v>
      </c>
      <c r="I55" s="157">
        <v>25.8</v>
      </c>
      <c r="J55" s="157"/>
      <c r="K55" s="157">
        <v>1.889</v>
      </c>
      <c r="L55" s="157">
        <v>16.579999999999998</v>
      </c>
      <c r="M55" s="157">
        <v>75.650000000000006</v>
      </c>
      <c r="N55" s="157">
        <v>29.89</v>
      </c>
      <c r="O55" s="157">
        <v>1.19</v>
      </c>
    </row>
    <row r="56" spans="1:15" s="102" customFormat="1" ht="15.75" x14ac:dyDescent="0.25">
      <c r="A56" s="172" t="s">
        <v>255</v>
      </c>
      <c r="B56" s="156" t="s">
        <v>111</v>
      </c>
      <c r="C56" s="156">
        <v>200</v>
      </c>
      <c r="D56" s="157">
        <v>0.78</v>
      </c>
      <c r="E56" s="157">
        <v>0.06</v>
      </c>
      <c r="F56" s="157">
        <v>20.12</v>
      </c>
      <c r="G56" s="157">
        <v>85.3</v>
      </c>
      <c r="H56" s="157">
        <v>0.02</v>
      </c>
      <c r="I56" s="157">
        <v>0.8</v>
      </c>
      <c r="J56" s="157"/>
      <c r="K56" s="157">
        <v>1.1000000000000001</v>
      </c>
      <c r="L56" s="157">
        <v>32</v>
      </c>
      <c r="M56" s="157">
        <v>29.2</v>
      </c>
      <c r="N56" s="157">
        <v>21</v>
      </c>
      <c r="O56" s="157">
        <v>0.67</v>
      </c>
    </row>
    <row r="57" spans="1:15" s="102" customFormat="1" ht="15.75" x14ac:dyDescent="0.25">
      <c r="A57" s="172"/>
      <c r="B57" s="156" t="s">
        <v>6</v>
      </c>
      <c r="C57" s="156">
        <v>40</v>
      </c>
      <c r="D57" s="157">
        <v>3.16</v>
      </c>
      <c r="E57" s="157">
        <v>0.4</v>
      </c>
      <c r="F57" s="157">
        <v>19.32</v>
      </c>
      <c r="G57" s="157">
        <v>94</v>
      </c>
      <c r="H57" s="157">
        <v>6.4000000000000001E-2</v>
      </c>
      <c r="I57" s="157"/>
      <c r="J57" s="157"/>
      <c r="K57" s="157">
        <v>0.52</v>
      </c>
      <c r="L57" s="157">
        <v>9.1999999999999993</v>
      </c>
      <c r="M57" s="157">
        <v>34.799999999999997</v>
      </c>
      <c r="N57" s="157">
        <v>13.2</v>
      </c>
      <c r="O57" s="157">
        <v>0.8</v>
      </c>
    </row>
    <row r="58" spans="1:15" s="102" customFormat="1" ht="15.75" x14ac:dyDescent="0.25">
      <c r="A58" s="172"/>
      <c r="B58" s="156" t="s">
        <v>19</v>
      </c>
      <c r="C58" s="156">
        <v>40</v>
      </c>
      <c r="D58" s="157">
        <v>2.64</v>
      </c>
      <c r="E58" s="157">
        <v>0.48</v>
      </c>
      <c r="F58" s="157">
        <v>13.68</v>
      </c>
      <c r="G58" s="157">
        <v>69.599999999999994</v>
      </c>
      <c r="H58" s="157">
        <v>0.08</v>
      </c>
      <c r="I58" s="157"/>
      <c r="J58" s="157">
        <v>2.4</v>
      </c>
      <c r="K58" s="157">
        <v>0.88</v>
      </c>
      <c r="L58" s="157">
        <v>14</v>
      </c>
      <c r="M58" s="157">
        <v>63.2</v>
      </c>
      <c r="N58" s="157">
        <v>18.8</v>
      </c>
      <c r="O58" s="157">
        <v>1.56</v>
      </c>
    </row>
    <row r="59" spans="1:15" s="102" customFormat="1" ht="15.75" x14ac:dyDescent="0.25">
      <c r="A59" s="172" t="s">
        <v>20</v>
      </c>
      <c r="B59" s="156"/>
      <c r="C59" s="156">
        <v>830</v>
      </c>
      <c r="D59" s="157">
        <v>35.305</v>
      </c>
      <c r="E59" s="157">
        <v>18.097000000000001</v>
      </c>
      <c r="F59" s="157">
        <v>86.677000000000007</v>
      </c>
      <c r="G59" s="157">
        <v>652.46100000000001</v>
      </c>
      <c r="H59" s="157">
        <v>0.63900000000000001</v>
      </c>
      <c r="I59" s="157">
        <v>53.029000000000003</v>
      </c>
      <c r="J59" s="157">
        <v>279.7</v>
      </c>
      <c r="K59" s="157">
        <v>8.4849999999999994</v>
      </c>
      <c r="L59" s="157">
        <v>147.51599999999999</v>
      </c>
      <c r="M59" s="157">
        <v>506.40600000000001</v>
      </c>
      <c r="N59" s="157">
        <v>147.774</v>
      </c>
      <c r="O59" s="157">
        <v>6.1470000000000002</v>
      </c>
    </row>
    <row r="60" spans="1:15" s="102" customFormat="1" ht="15.75" x14ac:dyDescent="0.25">
      <c r="A60" s="172" t="s">
        <v>43</v>
      </c>
      <c r="B60" s="156"/>
      <c r="C60" s="156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</row>
    <row r="61" spans="1:15" s="102" customFormat="1" ht="15.75" x14ac:dyDescent="0.25">
      <c r="A61" s="172" t="s">
        <v>246</v>
      </c>
      <c r="B61" s="156" t="s">
        <v>247</v>
      </c>
      <c r="C61" s="156">
        <v>50</v>
      </c>
      <c r="D61" s="157">
        <v>4.2919999999999998</v>
      </c>
      <c r="E61" s="157">
        <v>3.9289999999999998</v>
      </c>
      <c r="F61" s="157">
        <v>29.72</v>
      </c>
      <c r="G61" s="157">
        <v>171.244</v>
      </c>
      <c r="H61" s="157">
        <v>0.30599999999999999</v>
      </c>
      <c r="I61" s="157"/>
      <c r="J61" s="157"/>
      <c r="K61" s="157">
        <v>1.4450000000000001</v>
      </c>
      <c r="L61" s="157">
        <v>52.36</v>
      </c>
      <c r="M61" s="157">
        <v>57.534999999999997</v>
      </c>
      <c r="N61" s="157">
        <v>22.45</v>
      </c>
      <c r="O61" s="157">
        <v>0.96399999999999997</v>
      </c>
    </row>
    <row r="62" spans="1:15" s="102" customFormat="1" ht="15.75" x14ac:dyDescent="0.25">
      <c r="A62" s="172">
        <v>0</v>
      </c>
      <c r="B62" s="156" t="s">
        <v>163</v>
      </c>
      <c r="C62" s="156">
        <v>200</v>
      </c>
      <c r="D62" s="157">
        <v>1</v>
      </c>
      <c r="E62" s="157">
        <v>0.2</v>
      </c>
      <c r="F62" s="157">
        <v>20.2</v>
      </c>
      <c r="G62" s="157">
        <v>92</v>
      </c>
      <c r="H62" s="157">
        <v>0.02</v>
      </c>
      <c r="I62" s="157">
        <v>40</v>
      </c>
      <c r="J62" s="157"/>
      <c r="K62" s="157">
        <v>0.2</v>
      </c>
      <c r="L62" s="157">
        <v>14</v>
      </c>
      <c r="M62" s="157">
        <v>14</v>
      </c>
      <c r="N62" s="157">
        <v>8</v>
      </c>
      <c r="O62" s="157">
        <v>2.8</v>
      </c>
    </row>
    <row r="63" spans="1:15" s="102" customFormat="1" ht="15.75" x14ac:dyDescent="0.25">
      <c r="A63" s="172"/>
      <c r="B63" s="156" t="s">
        <v>168</v>
      </c>
      <c r="C63" s="156">
        <v>15</v>
      </c>
      <c r="D63" s="157">
        <v>1.4999999999999999E-2</v>
      </c>
      <c r="E63" s="157"/>
      <c r="F63" s="157">
        <v>11.91</v>
      </c>
      <c r="G63" s="157">
        <v>48.15</v>
      </c>
      <c r="H63" s="157"/>
      <c r="I63" s="157"/>
      <c r="J63" s="157"/>
      <c r="K63" s="157"/>
      <c r="L63" s="157">
        <v>0.6</v>
      </c>
      <c r="M63" s="157">
        <v>0.15</v>
      </c>
      <c r="N63" s="157">
        <v>0.3</v>
      </c>
      <c r="O63" s="157">
        <v>0.06</v>
      </c>
    </row>
    <row r="64" spans="1:15" s="102" customFormat="1" ht="31.5" x14ac:dyDescent="0.25">
      <c r="A64" s="172" t="s">
        <v>44</v>
      </c>
      <c r="B64" s="156"/>
      <c r="C64" s="156">
        <f>SUM(C61:C63)</f>
        <v>265</v>
      </c>
      <c r="D64" s="157">
        <f t="shared" ref="D64:O64" si="3">SUM(D61:D63)</f>
        <v>5.3069999999999995</v>
      </c>
      <c r="E64" s="157">
        <f t="shared" si="3"/>
        <v>4.1289999999999996</v>
      </c>
      <c r="F64" s="157">
        <f t="shared" si="3"/>
        <v>61.83</v>
      </c>
      <c r="G64" s="157">
        <f t="shared" si="3"/>
        <v>311.39400000000001</v>
      </c>
      <c r="H64" s="157">
        <f t="shared" si="3"/>
        <v>0.32600000000000001</v>
      </c>
      <c r="I64" s="157">
        <f t="shared" si="3"/>
        <v>40</v>
      </c>
      <c r="J64" s="157">
        <f t="shared" si="3"/>
        <v>0</v>
      </c>
      <c r="K64" s="157">
        <f t="shared" si="3"/>
        <v>1.645</v>
      </c>
      <c r="L64" s="157">
        <f t="shared" si="3"/>
        <v>66.959999999999994</v>
      </c>
      <c r="M64" s="157">
        <f t="shared" si="3"/>
        <v>71.685000000000002</v>
      </c>
      <c r="N64" s="157">
        <f t="shared" si="3"/>
        <v>30.75</v>
      </c>
      <c r="O64" s="157">
        <f t="shared" si="3"/>
        <v>3.8239999999999998</v>
      </c>
    </row>
    <row r="65" spans="1:15" s="102" customFormat="1" ht="31.5" x14ac:dyDescent="0.25">
      <c r="A65" s="172" t="s">
        <v>200</v>
      </c>
      <c r="B65" s="156"/>
      <c r="C65" s="156">
        <f>C64+C59+C50+C45</f>
        <v>2045</v>
      </c>
      <c r="D65" s="157">
        <f t="shared" ref="D65:O65" si="4">D64+D59+D50+D45</f>
        <v>68.362000000000009</v>
      </c>
      <c r="E65" s="157">
        <f t="shared" si="4"/>
        <v>39.869</v>
      </c>
      <c r="F65" s="157">
        <f t="shared" si="4"/>
        <v>283.86199999999997</v>
      </c>
      <c r="G65" s="157">
        <f t="shared" si="4"/>
        <v>1786.1959999999999</v>
      </c>
      <c r="H65" s="157">
        <f t="shared" si="4"/>
        <v>1.645</v>
      </c>
      <c r="I65" s="157">
        <f t="shared" si="4"/>
        <v>184.93899999999999</v>
      </c>
      <c r="J65" s="157">
        <f t="shared" si="4"/>
        <v>301.09999999999997</v>
      </c>
      <c r="K65" s="157">
        <f t="shared" si="4"/>
        <v>16.247</v>
      </c>
      <c r="L65" s="157">
        <f t="shared" si="4"/>
        <v>372.49099999999999</v>
      </c>
      <c r="M65" s="157">
        <f t="shared" si="4"/>
        <v>983</v>
      </c>
      <c r="N65" s="157">
        <f t="shared" si="4"/>
        <v>302.34399999999999</v>
      </c>
      <c r="O65" s="157">
        <f t="shared" si="4"/>
        <v>23.215</v>
      </c>
    </row>
    <row r="66" spans="1:15" s="102" customFormat="1" ht="31.5" x14ac:dyDescent="0.25">
      <c r="A66" s="172" t="s">
        <v>29</v>
      </c>
      <c r="B66" s="156"/>
      <c r="C66" s="156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</row>
    <row r="67" spans="1:15" s="102" customFormat="1" ht="15.75" x14ac:dyDescent="0.25">
      <c r="A67" s="172" t="s">
        <v>33</v>
      </c>
      <c r="B67" s="156" t="s">
        <v>32</v>
      </c>
      <c r="C67" s="156" t="s">
        <v>0</v>
      </c>
      <c r="D67" s="157" t="s">
        <v>1</v>
      </c>
      <c r="E67" s="157"/>
      <c r="F67" s="157"/>
      <c r="G67" s="157" t="s">
        <v>31</v>
      </c>
      <c r="H67" s="157" t="s">
        <v>9</v>
      </c>
      <c r="I67" s="157"/>
      <c r="J67" s="157"/>
      <c r="K67" s="157"/>
      <c r="L67" s="157" t="s">
        <v>10</v>
      </c>
      <c r="M67" s="157"/>
      <c r="N67" s="157"/>
      <c r="O67" s="157"/>
    </row>
    <row r="68" spans="1:15" s="102" customFormat="1" ht="15.75" x14ac:dyDescent="0.25">
      <c r="A68" s="172"/>
      <c r="B68" s="156"/>
      <c r="C68" s="156"/>
      <c r="D68" s="157" t="s">
        <v>2</v>
      </c>
      <c r="E68" s="157" t="s">
        <v>3</v>
      </c>
      <c r="F68" s="157" t="s">
        <v>4</v>
      </c>
      <c r="G68" s="157"/>
      <c r="H68" s="157" t="s">
        <v>11</v>
      </c>
      <c r="I68" s="157" t="s">
        <v>12</v>
      </c>
      <c r="J68" s="157" t="s">
        <v>13</v>
      </c>
      <c r="K68" s="157" t="s">
        <v>14</v>
      </c>
      <c r="L68" s="157" t="s">
        <v>15</v>
      </c>
      <c r="M68" s="157" t="s">
        <v>16</v>
      </c>
      <c r="N68" s="157" t="s">
        <v>17</v>
      </c>
      <c r="O68" s="157" t="s">
        <v>18</v>
      </c>
    </row>
    <row r="69" spans="1:15" s="102" customFormat="1" ht="15.75" x14ac:dyDescent="0.25">
      <c r="A69" s="172" t="s">
        <v>21</v>
      </c>
      <c r="B69" s="156"/>
      <c r="C69" s="156"/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  <c r="O69" s="157"/>
    </row>
    <row r="70" spans="1:15" s="102" customFormat="1" ht="15.75" x14ac:dyDescent="0.25">
      <c r="A70" s="172" t="s">
        <v>321</v>
      </c>
      <c r="B70" s="156" t="s">
        <v>256</v>
      </c>
      <c r="C70" s="156">
        <v>80</v>
      </c>
      <c r="D70" s="157">
        <v>0.751</v>
      </c>
      <c r="E70" s="157">
        <v>5.1189999999999998</v>
      </c>
      <c r="F70" s="157">
        <v>2.7519999999999998</v>
      </c>
      <c r="G70" s="157">
        <v>61.085000000000001</v>
      </c>
      <c r="H70" s="157">
        <v>3.5999999999999997E-2</v>
      </c>
      <c r="I70" s="157">
        <v>12.61</v>
      </c>
      <c r="J70" s="157"/>
      <c r="K70" s="157">
        <v>2.5190000000000001</v>
      </c>
      <c r="L70" s="157">
        <v>13.01</v>
      </c>
      <c r="M70" s="157">
        <v>23.86</v>
      </c>
      <c r="N70" s="157">
        <v>12.98</v>
      </c>
      <c r="O70" s="157">
        <v>0.56299999999999994</v>
      </c>
    </row>
    <row r="71" spans="1:15" s="102" customFormat="1" ht="15.75" x14ac:dyDescent="0.25">
      <c r="A71" s="172" t="s">
        <v>257</v>
      </c>
      <c r="B71" s="156" t="s">
        <v>258</v>
      </c>
      <c r="C71" s="156">
        <v>80</v>
      </c>
      <c r="D71" s="157">
        <v>19.760000000000002</v>
      </c>
      <c r="E71" s="157">
        <v>7.28</v>
      </c>
      <c r="F71" s="157"/>
      <c r="G71" s="157">
        <v>142.47999999999999</v>
      </c>
      <c r="H71" s="157">
        <v>5.1999999999999998E-2</v>
      </c>
      <c r="I71" s="157"/>
      <c r="J71" s="157">
        <v>10.4</v>
      </c>
      <c r="K71" s="157">
        <v>0.312</v>
      </c>
      <c r="L71" s="157">
        <v>14.839</v>
      </c>
      <c r="M71" s="157">
        <v>208.48099999999999</v>
      </c>
      <c r="N71" s="157">
        <v>19.901</v>
      </c>
      <c r="O71" s="157">
        <v>1.4750000000000001</v>
      </c>
    </row>
    <row r="72" spans="1:15" s="102" customFormat="1" ht="15.75" x14ac:dyDescent="0.25">
      <c r="A72" s="172"/>
      <c r="B72" s="156" t="s">
        <v>193</v>
      </c>
      <c r="C72" s="156">
        <v>30</v>
      </c>
      <c r="D72" s="157">
        <v>0.75</v>
      </c>
      <c r="E72" s="157">
        <v>1.5680000000000001</v>
      </c>
      <c r="F72" s="157">
        <v>4.2329999999999997</v>
      </c>
      <c r="G72" s="157">
        <v>34.457000000000001</v>
      </c>
      <c r="H72" s="157">
        <v>0.04</v>
      </c>
      <c r="I72" s="157">
        <v>2.85</v>
      </c>
      <c r="J72" s="157">
        <v>240</v>
      </c>
      <c r="K72" s="157">
        <v>0.80100000000000005</v>
      </c>
      <c r="L72" s="157">
        <v>8.8260000000000005</v>
      </c>
      <c r="M72" s="157">
        <v>16.808</v>
      </c>
      <c r="N72" s="157">
        <v>7.899</v>
      </c>
      <c r="O72" s="157">
        <v>0.27400000000000002</v>
      </c>
    </row>
    <row r="73" spans="1:15" s="102" customFormat="1" ht="15.75" x14ac:dyDescent="0.25">
      <c r="A73" s="172"/>
      <c r="B73" s="156" t="s">
        <v>259</v>
      </c>
      <c r="C73" s="156">
        <v>150</v>
      </c>
      <c r="D73" s="157">
        <v>3.24</v>
      </c>
      <c r="E73" s="157">
        <v>4.0410000000000004</v>
      </c>
      <c r="F73" s="157">
        <v>20.992999999999999</v>
      </c>
      <c r="G73" s="157">
        <v>133.20500000000001</v>
      </c>
      <c r="H73" s="157">
        <v>8.6999999999999994E-2</v>
      </c>
      <c r="I73" s="157"/>
      <c r="J73" s="157">
        <v>20</v>
      </c>
      <c r="K73" s="157">
        <v>0.05</v>
      </c>
      <c r="L73" s="157">
        <v>27.885999999999999</v>
      </c>
      <c r="M73" s="157">
        <v>111.48099999999999</v>
      </c>
      <c r="N73" s="157">
        <v>16.065000000000001</v>
      </c>
      <c r="O73" s="157">
        <v>0.59499999999999997</v>
      </c>
    </row>
    <row r="74" spans="1:15" s="102" customFormat="1" ht="15.75" x14ac:dyDescent="0.25">
      <c r="A74" s="172" t="s">
        <v>170</v>
      </c>
      <c r="B74" s="156" t="s">
        <v>49</v>
      </c>
      <c r="C74" s="156">
        <v>200</v>
      </c>
      <c r="D74" s="157"/>
      <c r="E74" s="157"/>
      <c r="F74" s="157">
        <v>9.9830000000000005</v>
      </c>
      <c r="G74" s="157">
        <v>39.911999999999999</v>
      </c>
      <c r="H74" s="157">
        <v>1E-3</v>
      </c>
      <c r="I74" s="157">
        <v>0.1</v>
      </c>
      <c r="J74" s="157"/>
      <c r="K74" s="157"/>
      <c r="L74" s="157">
        <v>4.95</v>
      </c>
      <c r="M74" s="157">
        <v>8.24</v>
      </c>
      <c r="N74" s="157">
        <v>4.4000000000000004</v>
      </c>
      <c r="O74" s="157">
        <v>0.85</v>
      </c>
    </row>
    <row r="75" spans="1:15" s="102" customFormat="1" ht="15.75" x14ac:dyDescent="0.25">
      <c r="A75" s="172">
        <v>0</v>
      </c>
      <c r="B75" s="156" t="s">
        <v>6</v>
      </c>
      <c r="C75" s="156">
        <v>25</v>
      </c>
      <c r="D75" s="157">
        <v>1.9750000000000001</v>
      </c>
      <c r="E75" s="157">
        <v>0.25</v>
      </c>
      <c r="F75" s="157">
        <v>12.074999999999999</v>
      </c>
      <c r="G75" s="157">
        <v>58.75</v>
      </c>
      <c r="H75" s="157">
        <v>0.04</v>
      </c>
      <c r="I75" s="157"/>
      <c r="J75" s="157"/>
      <c r="K75" s="157">
        <v>0.32500000000000001</v>
      </c>
      <c r="L75" s="157">
        <v>5.75</v>
      </c>
      <c r="M75" s="157">
        <v>21.75</v>
      </c>
      <c r="N75" s="157">
        <v>8.25</v>
      </c>
      <c r="O75" s="157">
        <v>0.5</v>
      </c>
    </row>
    <row r="76" spans="1:15" s="102" customFormat="1" ht="15.75" x14ac:dyDescent="0.25">
      <c r="A76" s="172"/>
      <c r="B76" s="156" t="s">
        <v>19</v>
      </c>
      <c r="C76" s="156">
        <v>25</v>
      </c>
      <c r="D76" s="157">
        <v>1.65</v>
      </c>
      <c r="E76" s="157">
        <v>0.3</v>
      </c>
      <c r="F76" s="157">
        <v>8.5500000000000007</v>
      </c>
      <c r="G76" s="157">
        <v>43.5</v>
      </c>
      <c r="H76" s="157">
        <v>0.05</v>
      </c>
      <c r="I76" s="157"/>
      <c r="J76" s="157">
        <v>1.5</v>
      </c>
      <c r="K76" s="157">
        <v>0.55000000000000004</v>
      </c>
      <c r="L76" s="157">
        <v>8.75</v>
      </c>
      <c r="M76" s="157">
        <v>39.5</v>
      </c>
      <c r="N76" s="157">
        <v>11.75</v>
      </c>
      <c r="O76" s="157">
        <v>0.97499999999999998</v>
      </c>
    </row>
    <row r="77" spans="1:15" s="101" customFormat="1" ht="15.75" x14ac:dyDescent="0.2">
      <c r="A77" s="172">
        <v>0</v>
      </c>
      <c r="B77" s="156" t="s">
        <v>163</v>
      </c>
      <c r="C77" s="156">
        <v>150</v>
      </c>
      <c r="D77" s="157">
        <v>0.75</v>
      </c>
      <c r="E77" s="157">
        <v>0.15</v>
      </c>
      <c r="F77" s="157">
        <v>15.15</v>
      </c>
      <c r="G77" s="157">
        <v>69</v>
      </c>
      <c r="H77" s="157">
        <v>1.4999999999999999E-2</v>
      </c>
      <c r="I77" s="157">
        <v>30</v>
      </c>
      <c r="J77" s="157"/>
      <c r="K77" s="157">
        <v>0.15</v>
      </c>
      <c r="L77" s="157">
        <v>10.5</v>
      </c>
      <c r="M77" s="157">
        <v>10.5</v>
      </c>
      <c r="N77" s="157">
        <v>6</v>
      </c>
      <c r="O77" s="157">
        <v>2.1</v>
      </c>
    </row>
    <row r="78" spans="1:15" s="102" customFormat="1" ht="31.5" x14ac:dyDescent="0.25">
      <c r="A78" s="172" t="s">
        <v>196</v>
      </c>
      <c r="B78" s="156"/>
      <c r="C78" s="156">
        <v>740</v>
      </c>
      <c r="D78" s="157">
        <f>SUM(D70:D77)</f>
        <v>28.876000000000005</v>
      </c>
      <c r="E78" s="157">
        <f t="shared" ref="E78:O78" si="5">SUM(E70:E77)</f>
        <v>18.708000000000002</v>
      </c>
      <c r="F78" s="157">
        <f t="shared" si="5"/>
        <v>73.736000000000004</v>
      </c>
      <c r="G78" s="157">
        <f t="shared" si="5"/>
        <v>582.3889999999999</v>
      </c>
      <c r="H78" s="157">
        <f t="shared" si="5"/>
        <v>0.32100000000000001</v>
      </c>
      <c r="I78" s="157">
        <f t="shared" si="5"/>
        <v>45.56</v>
      </c>
      <c r="J78" s="157">
        <f t="shared" si="5"/>
        <v>271.89999999999998</v>
      </c>
      <c r="K78" s="157">
        <f t="shared" si="5"/>
        <v>4.7069999999999999</v>
      </c>
      <c r="L78" s="157">
        <f t="shared" si="5"/>
        <v>94.510999999999996</v>
      </c>
      <c r="M78" s="157">
        <f t="shared" si="5"/>
        <v>440.62</v>
      </c>
      <c r="N78" s="157">
        <f t="shared" si="5"/>
        <v>87.245000000000005</v>
      </c>
      <c r="O78" s="157">
        <f t="shared" si="5"/>
        <v>7.331999999999999</v>
      </c>
    </row>
    <row r="79" spans="1:15" s="102" customFormat="1" ht="15.75" x14ac:dyDescent="0.25">
      <c r="A79" s="172" t="s">
        <v>197</v>
      </c>
      <c r="B79" s="156"/>
      <c r="C79" s="156"/>
      <c r="D79" s="157"/>
      <c r="E79" s="157"/>
      <c r="F79" s="157"/>
      <c r="G79" s="157"/>
      <c r="H79" s="157"/>
      <c r="I79" s="157"/>
      <c r="J79" s="157"/>
      <c r="K79" s="157"/>
      <c r="L79" s="157"/>
      <c r="M79" s="157"/>
      <c r="N79" s="157"/>
      <c r="O79" s="157"/>
    </row>
    <row r="80" spans="1:15" s="102" customFormat="1" ht="15.75" x14ac:dyDescent="0.25">
      <c r="A80" s="172" t="s">
        <v>238</v>
      </c>
      <c r="B80" s="156" t="s">
        <v>239</v>
      </c>
      <c r="C80" s="156">
        <v>50</v>
      </c>
      <c r="D80" s="157">
        <v>4.4740000000000002</v>
      </c>
      <c r="E80" s="157">
        <v>8.1679999999999993</v>
      </c>
      <c r="F80" s="157">
        <v>23.893999999999998</v>
      </c>
      <c r="G80" s="157">
        <v>186.87700000000001</v>
      </c>
      <c r="H80" s="157">
        <v>0.221</v>
      </c>
      <c r="I80" s="157"/>
      <c r="J80" s="157">
        <v>5</v>
      </c>
      <c r="K80" s="157">
        <v>2.4390000000000001</v>
      </c>
      <c r="L80" s="157">
        <v>123.575</v>
      </c>
      <c r="M80" s="157">
        <v>92.986000000000004</v>
      </c>
      <c r="N80" s="157">
        <v>35.860999999999997</v>
      </c>
      <c r="O80" s="157">
        <v>1.1120000000000001</v>
      </c>
    </row>
    <row r="81" spans="1:15" s="102" customFormat="1" ht="15.75" x14ac:dyDescent="0.25">
      <c r="A81" s="172">
        <v>0</v>
      </c>
      <c r="B81" s="156" t="s">
        <v>163</v>
      </c>
      <c r="C81" s="156">
        <v>200</v>
      </c>
      <c r="D81" s="157">
        <v>1</v>
      </c>
      <c r="E81" s="157">
        <v>0.2</v>
      </c>
      <c r="F81" s="157">
        <v>20.2</v>
      </c>
      <c r="G81" s="157">
        <v>92</v>
      </c>
      <c r="H81" s="157">
        <v>0.02</v>
      </c>
      <c r="I81" s="157">
        <v>40</v>
      </c>
      <c r="J81" s="157"/>
      <c r="K81" s="157">
        <v>0.2</v>
      </c>
      <c r="L81" s="157">
        <v>14</v>
      </c>
      <c r="M81" s="157">
        <v>14</v>
      </c>
      <c r="N81" s="157">
        <v>8</v>
      </c>
      <c r="O81" s="157">
        <v>2.8</v>
      </c>
    </row>
    <row r="82" spans="1:15" s="102" customFormat="1" ht="15.75" x14ac:dyDescent="0.25">
      <c r="A82" s="172"/>
      <c r="B82" s="156" t="s">
        <v>42</v>
      </c>
      <c r="C82" s="156">
        <v>15</v>
      </c>
      <c r="D82" s="157">
        <v>7.4999999999999997E-2</v>
      </c>
      <c r="E82" s="157"/>
      <c r="F82" s="157">
        <v>12</v>
      </c>
      <c r="G82" s="157">
        <v>48.6</v>
      </c>
      <c r="H82" s="157"/>
      <c r="I82" s="157"/>
      <c r="J82" s="157"/>
      <c r="K82" s="157"/>
      <c r="L82" s="157">
        <v>3.15</v>
      </c>
      <c r="M82" s="157">
        <v>1.65</v>
      </c>
      <c r="N82" s="157">
        <v>1.05</v>
      </c>
      <c r="O82" s="157">
        <v>0.24</v>
      </c>
    </row>
    <row r="83" spans="1:15" s="102" customFormat="1" ht="31.5" x14ac:dyDescent="0.25">
      <c r="A83" s="172" t="s">
        <v>198</v>
      </c>
      <c r="B83" s="156"/>
      <c r="C83" s="156">
        <v>265</v>
      </c>
      <c r="D83" s="157">
        <v>5.5490000000000004</v>
      </c>
      <c r="E83" s="157">
        <v>8.3680000000000003</v>
      </c>
      <c r="F83" s="157">
        <v>56.094000000000001</v>
      </c>
      <c r="G83" s="157">
        <v>327.47699999999998</v>
      </c>
      <c r="H83" s="157">
        <v>0.24099999999999999</v>
      </c>
      <c r="I83" s="157">
        <v>40</v>
      </c>
      <c r="J83" s="157">
        <v>5</v>
      </c>
      <c r="K83" s="157">
        <v>2.6389999999999998</v>
      </c>
      <c r="L83" s="157">
        <v>140.72499999999999</v>
      </c>
      <c r="M83" s="157">
        <v>108.636</v>
      </c>
      <c r="N83" s="157">
        <v>44.911000000000001</v>
      </c>
      <c r="O83" s="157">
        <v>4.1520000000000001</v>
      </c>
    </row>
    <row r="84" spans="1:15" s="102" customFormat="1" ht="15.75" x14ac:dyDescent="0.25">
      <c r="A84" s="172" t="s">
        <v>8</v>
      </c>
      <c r="B84" s="156"/>
      <c r="C84" s="156"/>
      <c r="D84" s="157"/>
      <c r="E84" s="157"/>
      <c r="F84" s="157"/>
      <c r="G84" s="157"/>
      <c r="H84" s="157"/>
      <c r="I84" s="157"/>
      <c r="J84" s="157"/>
      <c r="K84" s="157"/>
      <c r="L84" s="157"/>
      <c r="M84" s="157"/>
      <c r="N84" s="157"/>
      <c r="O84" s="157"/>
    </row>
    <row r="85" spans="1:15" s="102" customFormat="1" ht="15.75" x14ac:dyDescent="0.25">
      <c r="A85" s="172" t="s">
        <v>260</v>
      </c>
      <c r="B85" s="156" t="s">
        <v>342</v>
      </c>
      <c r="C85" s="156">
        <v>270</v>
      </c>
      <c r="D85" s="157">
        <v>5.8860000000000001</v>
      </c>
      <c r="E85" s="157">
        <v>8.1709999999999994</v>
      </c>
      <c r="F85" s="157">
        <v>18.391999999999999</v>
      </c>
      <c r="G85" s="157">
        <v>171.27699999999999</v>
      </c>
      <c r="H85" s="157">
        <v>0.255</v>
      </c>
      <c r="I85" s="157">
        <v>22.85</v>
      </c>
      <c r="J85" s="157">
        <v>204</v>
      </c>
      <c r="K85" s="157">
        <v>1.6140000000000001</v>
      </c>
      <c r="L85" s="157">
        <v>19.396000000000001</v>
      </c>
      <c r="M85" s="157">
        <v>112.444</v>
      </c>
      <c r="N85" s="157">
        <v>35.414000000000001</v>
      </c>
      <c r="O85" s="157">
        <v>1.599</v>
      </c>
    </row>
    <row r="86" spans="1:15" s="102" customFormat="1" ht="15.75" x14ac:dyDescent="0.25">
      <c r="A86" s="172" t="s">
        <v>160</v>
      </c>
      <c r="B86" s="156" t="s">
        <v>261</v>
      </c>
      <c r="C86" s="156">
        <v>80</v>
      </c>
      <c r="D86" s="157">
        <v>14.589</v>
      </c>
      <c r="E86" s="157">
        <v>14.744</v>
      </c>
      <c r="F86" s="157">
        <v>12.645</v>
      </c>
      <c r="G86" s="157">
        <v>241.548</v>
      </c>
      <c r="H86" s="157">
        <v>0.113</v>
      </c>
      <c r="I86" s="157">
        <v>0.47199999999999998</v>
      </c>
      <c r="J86" s="157"/>
      <c r="K86" s="157">
        <v>4.1619999999999999</v>
      </c>
      <c r="L86" s="157">
        <v>17.73</v>
      </c>
      <c r="M86" s="157">
        <v>23.13</v>
      </c>
      <c r="N86" s="157">
        <v>23.46</v>
      </c>
      <c r="O86" s="157">
        <v>2.5110000000000001</v>
      </c>
    </row>
    <row r="87" spans="1:15" s="102" customFormat="1" ht="15.75" x14ac:dyDescent="0.25">
      <c r="A87" s="172" t="s">
        <v>262</v>
      </c>
      <c r="B87" s="156" t="s">
        <v>263</v>
      </c>
      <c r="C87" s="156">
        <v>30</v>
      </c>
      <c r="D87" s="157">
        <v>0.43099999999999999</v>
      </c>
      <c r="E87" s="157">
        <v>1.0880000000000001</v>
      </c>
      <c r="F87" s="157">
        <v>2.7909999999999999</v>
      </c>
      <c r="G87" s="157">
        <v>22.838000000000001</v>
      </c>
      <c r="H87" s="157">
        <v>2.5999999999999999E-2</v>
      </c>
      <c r="I87" s="157">
        <v>1.1890000000000001</v>
      </c>
      <c r="J87" s="157">
        <v>22.42</v>
      </c>
      <c r="K87" s="157">
        <v>0.53200000000000003</v>
      </c>
      <c r="L87" s="157">
        <v>1.6459999999999999</v>
      </c>
      <c r="M87" s="157">
        <v>5.1970000000000001</v>
      </c>
      <c r="N87" s="157">
        <v>2.1539999999999999</v>
      </c>
      <c r="O87" s="157">
        <v>0.10299999999999999</v>
      </c>
    </row>
    <row r="88" spans="1:15" s="102" customFormat="1" ht="15.75" x14ac:dyDescent="0.25">
      <c r="A88" s="172" t="s">
        <v>264</v>
      </c>
      <c r="B88" s="156" t="s">
        <v>46</v>
      </c>
      <c r="C88" s="156">
        <v>150</v>
      </c>
      <c r="D88" s="157">
        <v>2.4169999999999998</v>
      </c>
      <c r="E88" s="157">
        <v>6.3570000000000002</v>
      </c>
      <c r="F88" s="157">
        <v>18.760000000000002</v>
      </c>
      <c r="G88" s="157">
        <v>142.79599999999999</v>
      </c>
      <c r="H88" s="157">
        <v>0.129</v>
      </c>
      <c r="I88" s="157">
        <v>18.05</v>
      </c>
      <c r="J88" s="157">
        <v>680</v>
      </c>
      <c r="K88" s="157">
        <v>2.9359999999999999</v>
      </c>
      <c r="L88" s="157">
        <v>24.449000000000002</v>
      </c>
      <c r="M88" s="157">
        <v>71.376000000000005</v>
      </c>
      <c r="N88" s="157">
        <v>32.619</v>
      </c>
      <c r="O88" s="157">
        <v>1.0840000000000001</v>
      </c>
    </row>
    <row r="89" spans="1:15" s="102" customFormat="1" ht="15.75" x14ac:dyDescent="0.25">
      <c r="A89" s="172" t="s">
        <v>308</v>
      </c>
      <c r="B89" s="156" t="s">
        <v>265</v>
      </c>
      <c r="C89" s="156">
        <v>200</v>
      </c>
      <c r="D89" s="157">
        <v>0.20899999999999999</v>
      </c>
      <c r="E89" s="157">
        <v>0.04</v>
      </c>
      <c r="F89" s="157">
        <v>19.318000000000001</v>
      </c>
      <c r="G89" s="157">
        <v>75.67</v>
      </c>
      <c r="H89" s="157">
        <v>6.0000000000000001E-3</v>
      </c>
      <c r="I89" s="157">
        <v>40</v>
      </c>
      <c r="J89" s="157"/>
      <c r="K89" s="157">
        <v>0.14399999999999999</v>
      </c>
      <c r="L89" s="157">
        <v>10.8</v>
      </c>
      <c r="M89" s="157">
        <v>13.53</v>
      </c>
      <c r="N89" s="157">
        <v>6.2</v>
      </c>
      <c r="O89" s="157">
        <v>0.28999999999999998</v>
      </c>
    </row>
    <row r="90" spans="1:15" s="102" customFormat="1" ht="15.75" x14ac:dyDescent="0.25">
      <c r="A90" s="172"/>
      <c r="B90" s="156" t="s">
        <v>6</v>
      </c>
      <c r="C90" s="156">
        <v>40</v>
      </c>
      <c r="D90" s="157">
        <v>3.16</v>
      </c>
      <c r="E90" s="157">
        <v>0.4</v>
      </c>
      <c r="F90" s="157">
        <v>19.32</v>
      </c>
      <c r="G90" s="157">
        <v>94</v>
      </c>
      <c r="H90" s="157">
        <v>6.4000000000000001E-2</v>
      </c>
      <c r="I90" s="157"/>
      <c r="J90" s="157"/>
      <c r="K90" s="157">
        <v>0.52</v>
      </c>
      <c r="L90" s="157">
        <v>9.1999999999999993</v>
      </c>
      <c r="M90" s="157">
        <v>34.799999999999997</v>
      </c>
      <c r="N90" s="157">
        <v>13.2</v>
      </c>
      <c r="O90" s="157">
        <v>0.8</v>
      </c>
    </row>
    <row r="91" spans="1:15" s="102" customFormat="1" ht="15.75" x14ac:dyDescent="0.25">
      <c r="A91" s="172"/>
      <c r="B91" s="156" t="s">
        <v>19</v>
      </c>
      <c r="C91" s="156">
        <v>40</v>
      </c>
      <c r="D91" s="157">
        <v>2.64</v>
      </c>
      <c r="E91" s="157">
        <v>0.48</v>
      </c>
      <c r="F91" s="157">
        <v>13.68</v>
      </c>
      <c r="G91" s="157">
        <v>69.599999999999994</v>
      </c>
      <c r="H91" s="157">
        <v>0.08</v>
      </c>
      <c r="I91" s="157"/>
      <c r="J91" s="157">
        <v>2.4</v>
      </c>
      <c r="K91" s="157">
        <v>0.88</v>
      </c>
      <c r="L91" s="157">
        <v>14</v>
      </c>
      <c r="M91" s="157">
        <v>63.2</v>
      </c>
      <c r="N91" s="157">
        <v>18.8</v>
      </c>
      <c r="O91" s="157">
        <v>1.56</v>
      </c>
    </row>
    <row r="92" spans="1:15" s="102" customFormat="1" ht="15.75" x14ac:dyDescent="0.25">
      <c r="A92" s="172" t="s">
        <v>20</v>
      </c>
      <c r="B92" s="156"/>
      <c r="C92" s="156">
        <f>SUM(C85:C91)</f>
        <v>810</v>
      </c>
      <c r="D92" s="157">
        <f>SUM(D85:D91)</f>
        <v>29.332000000000001</v>
      </c>
      <c r="E92" s="157">
        <f t="shared" ref="E92:O92" si="6">SUM(E85:E91)</f>
        <v>31.279999999999998</v>
      </c>
      <c r="F92" s="157">
        <f t="shared" si="6"/>
        <v>104.90600000000001</v>
      </c>
      <c r="G92" s="157">
        <f t="shared" si="6"/>
        <v>817.72900000000004</v>
      </c>
      <c r="H92" s="157">
        <f t="shared" si="6"/>
        <v>0.67299999999999993</v>
      </c>
      <c r="I92" s="157">
        <f t="shared" si="6"/>
        <v>82.561000000000007</v>
      </c>
      <c r="J92" s="157">
        <f t="shared" si="6"/>
        <v>908.82</v>
      </c>
      <c r="K92" s="157">
        <f t="shared" si="6"/>
        <v>10.788</v>
      </c>
      <c r="L92" s="157">
        <f t="shared" si="6"/>
        <v>97.221000000000004</v>
      </c>
      <c r="M92" s="157">
        <f t="shared" si="6"/>
        <v>323.67700000000002</v>
      </c>
      <c r="N92" s="157">
        <f t="shared" si="6"/>
        <v>131.84700000000001</v>
      </c>
      <c r="O92" s="157">
        <f t="shared" si="6"/>
        <v>7.947000000000001</v>
      </c>
    </row>
    <row r="93" spans="1:15" s="102" customFormat="1" ht="15.75" x14ac:dyDescent="0.25">
      <c r="A93" s="172" t="s">
        <v>43</v>
      </c>
      <c r="B93" s="156"/>
      <c r="C93" s="156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</row>
    <row r="94" spans="1:15" s="102" customFormat="1" ht="15.75" x14ac:dyDescent="0.25">
      <c r="A94" s="172" t="s">
        <v>238</v>
      </c>
      <c r="B94" s="156" t="s">
        <v>239</v>
      </c>
      <c r="C94" s="156">
        <v>50</v>
      </c>
      <c r="D94" s="157">
        <v>4.4740000000000002</v>
      </c>
      <c r="E94" s="157">
        <v>8.1679999999999993</v>
      </c>
      <c r="F94" s="157">
        <v>23.893999999999998</v>
      </c>
      <c r="G94" s="157">
        <v>186.87700000000001</v>
      </c>
      <c r="H94" s="157">
        <v>0.221</v>
      </c>
      <c r="I94" s="157"/>
      <c r="J94" s="157">
        <v>5</v>
      </c>
      <c r="K94" s="157">
        <v>2.4390000000000001</v>
      </c>
      <c r="L94" s="157">
        <v>123.575</v>
      </c>
      <c r="M94" s="157">
        <v>92.986000000000004</v>
      </c>
      <c r="N94" s="157">
        <v>35.860999999999997</v>
      </c>
      <c r="O94" s="157">
        <v>1.1120000000000001</v>
      </c>
    </row>
    <row r="95" spans="1:15" s="102" customFormat="1" ht="15.75" x14ac:dyDescent="0.25">
      <c r="A95" s="172">
        <v>0</v>
      </c>
      <c r="B95" s="156" t="s">
        <v>163</v>
      </c>
      <c r="C95" s="156">
        <v>200</v>
      </c>
      <c r="D95" s="157">
        <v>1</v>
      </c>
      <c r="E95" s="157">
        <v>0.2</v>
      </c>
      <c r="F95" s="157">
        <v>20.2</v>
      </c>
      <c r="G95" s="157">
        <v>92</v>
      </c>
      <c r="H95" s="157">
        <v>0.02</v>
      </c>
      <c r="I95" s="157">
        <v>40</v>
      </c>
      <c r="J95" s="157"/>
      <c r="K95" s="157">
        <v>0.2</v>
      </c>
      <c r="L95" s="157">
        <v>14</v>
      </c>
      <c r="M95" s="157">
        <v>14</v>
      </c>
      <c r="N95" s="157">
        <v>8</v>
      </c>
      <c r="O95" s="157">
        <v>2.8</v>
      </c>
    </row>
    <row r="96" spans="1:15" s="102" customFormat="1" ht="15.75" x14ac:dyDescent="0.25">
      <c r="A96" s="172"/>
      <c r="B96" s="156" t="s">
        <v>42</v>
      </c>
      <c r="C96" s="156">
        <v>15</v>
      </c>
      <c r="D96" s="157">
        <v>7.4999999999999997E-2</v>
      </c>
      <c r="E96" s="157"/>
      <c r="F96" s="157">
        <v>12</v>
      </c>
      <c r="G96" s="157">
        <v>48.6</v>
      </c>
      <c r="H96" s="157"/>
      <c r="I96" s="157"/>
      <c r="J96" s="157"/>
      <c r="K96" s="157"/>
      <c r="L96" s="157">
        <v>3.15</v>
      </c>
      <c r="M96" s="157">
        <v>1.65</v>
      </c>
      <c r="N96" s="157">
        <v>1.05</v>
      </c>
      <c r="O96" s="157">
        <v>0.24</v>
      </c>
    </row>
    <row r="97" spans="1:15" s="102" customFormat="1" ht="31.5" x14ac:dyDescent="0.25">
      <c r="A97" s="172" t="s">
        <v>44</v>
      </c>
      <c r="B97" s="156"/>
      <c r="C97" s="156">
        <f>SUM(C94:C96)</f>
        <v>265</v>
      </c>
      <c r="D97" s="157">
        <f t="shared" ref="D97:O97" si="7">SUM(D94:D96)</f>
        <v>5.5490000000000004</v>
      </c>
      <c r="E97" s="157">
        <f t="shared" si="7"/>
        <v>8.3679999999999986</v>
      </c>
      <c r="F97" s="157">
        <f t="shared" si="7"/>
        <v>56.093999999999994</v>
      </c>
      <c r="G97" s="157">
        <f t="shared" si="7"/>
        <v>327.47700000000003</v>
      </c>
      <c r="H97" s="157">
        <f t="shared" si="7"/>
        <v>0.24099999999999999</v>
      </c>
      <c r="I97" s="157">
        <f t="shared" si="7"/>
        <v>40</v>
      </c>
      <c r="J97" s="157">
        <f t="shared" si="7"/>
        <v>5</v>
      </c>
      <c r="K97" s="157">
        <f t="shared" si="7"/>
        <v>2.6390000000000002</v>
      </c>
      <c r="L97" s="157">
        <f t="shared" si="7"/>
        <v>140.72499999999999</v>
      </c>
      <c r="M97" s="157">
        <f t="shared" si="7"/>
        <v>108.63600000000001</v>
      </c>
      <c r="N97" s="157">
        <f t="shared" si="7"/>
        <v>44.910999999999994</v>
      </c>
      <c r="O97" s="157">
        <f t="shared" si="7"/>
        <v>4.1520000000000001</v>
      </c>
    </row>
    <row r="98" spans="1:15" s="102" customFormat="1" ht="31.5" x14ac:dyDescent="0.25">
      <c r="A98" s="172" t="s">
        <v>201</v>
      </c>
      <c r="B98" s="156"/>
      <c r="C98" s="156">
        <f>C97+C92+C83+C78</f>
        <v>2080</v>
      </c>
      <c r="D98" s="157">
        <f t="shared" ref="D98:O98" si="8">D97+D92+D83+D78</f>
        <v>69.306000000000012</v>
      </c>
      <c r="E98" s="157">
        <f t="shared" si="8"/>
        <v>66.724000000000004</v>
      </c>
      <c r="F98" s="157">
        <f t="shared" si="8"/>
        <v>290.83</v>
      </c>
      <c r="G98" s="157">
        <f t="shared" si="8"/>
        <v>2055.0720000000001</v>
      </c>
      <c r="H98" s="157">
        <f t="shared" si="8"/>
        <v>1.4759999999999998</v>
      </c>
      <c r="I98" s="157">
        <f t="shared" si="8"/>
        <v>208.12100000000001</v>
      </c>
      <c r="J98" s="157">
        <f t="shared" si="8"/>
        <v>1190.72</v>
      </c>
      <c r="K98" s="157">
        <f t="shared" si="8"/>
        <v>20.773</v>
      </c>
      <c r="L98" s="157">
        <f t="shared" si="8"/>
        <v>473.18200000000002</v>
      </c>
      <c r="M98" s="157">
        <f t="shared" si="8"/>
        <v>981.56900000000007</v>
      </c>
      <c r="N98" s="157">
        <f t="shared" si="8"/>
        <v>308.91399999999999</v>
      </c>
      <c r="O98" s="157">
        <f t="shared" si="8"/>
        <v>23.582999999999998</v>
      </c>
    </row>
    <row r="99" spans="1:15" s="102" customFormat="1" ht="31.5" x14ac:dyDescent="0.25">
      <c r="A99" s="172" t="s">
        <v>28</v>
      </c>
      <c r="B99" s="156"/>
      <c r="C99" s="156"/>
      <c r="D99" s="157"/>
      <c r="E99" s="157"/>
      <c r="F99" s="157"/>
      <c r="G99" s="157"/>
      <c r="H99" s="157"/>
      <c r="I99" s="157"/>
      <c r="J99" s="157"/>
      <c r="K99" s="157"/>
      <c r="L99" s="157"/>
      <c r="M99" s="157"/>
      <c r="N99" s="157"/>
      <c r="O99" s="157"/>
    </row>
    <row r="100" spans="1:15" s="102" customFormat="1" ht="15.75" x14ac:dyDescent="0.25">
      <c r="A100" s="172" t="s">
        <v>33</v>
      </c>
      <c r="B100" s="156" t="s">
        <v>32</v>
      </c>
      <c r="C100" s="156" t="s">
        <v>0</v>
      </c>
      <c r="D100" s="157" t="s">
        <v>1</v>
      </c>
      <c r="E100" s="157"/>
      <c r="F100" s="157"/>
      <c r="G100" s="157" t="s">
        <v>31</v>
      </c>
      <c r="H100" s="157" t="s">
        <v>9</v>
      </c>
      <c r="I100" s="157"/>
      <c r="J100" s="157"/>
      <c r="K100" s="157"/>
      <c r="L100" s="157" t="s">
        <v>10</v>
      </c>
      <c r="M100" s="157"/>
      <c r="N100" s="157"/>
      <c r="O100" s="157"/>
    </row>
    <row r="101" spans="1:15" s="102" customFormat="1" ht="15.75" x14ac:dyDescent="0.25">
      <c r="A101" s="172"/>
      <c r="B101" s="156"/>
      <c r="C101" s="156"/>
      <c r="D101" s="157" t="s">
        <v>2</v>
      </c>
      <c r="E101" s="157" t="s">
        <v>3</v>
      </c>
      <c r="F101" s="157" t="s">
        <v>4</v>
      </c>
      <c r="G101" s="157"/>
      <c r="H101" s="157" t="s">
        <v>11</v>
      </c>
      <c r="I101" s="157" t="s">
        <v>12</v>
      </c>
      <c r="J101" s="157" t="s">
        <v>13</v>
      </c>
      <c r="K101" s="157" t="s">
        <v>14</v>
      </c>
      <c r="L101" s="157" t="s">
        <v>15</v>
      </c>
      <c r="M101" s="157" t="s">
        <v>16</v>
      </c>
      <c r="N101" s="157" t="s">
        <v>17</v>
      </c>
      <c r="O101" s="157" t="s">
        <v>18</v>
      </c>
    </row>
    <row r="102" spans="1:15" s="102" customFormat="1" ht="15.75" x14ac:dyDescent="0.25">
      <c r="A102" s="172" t="s">
        <v>21</v>
      </c>
      <c r="B102" s="156"/>
      <c r="C102" s="156"/>
      <c r="D102" s="157"/>
      <c r="E102" s="157"/>
      <c r="F102" s="157"/>
      <c r="G102" s="157"/>
      <c r="H102" s="157"/>
      <c r="I102" s="157"/>
      <c r="J102" s="157"/>
      <c r="K102" s="157"/>
      <c r="L102" s="157"/>
      <c r="M102" s="157"/>
      <c r="N102" s="157"/>
      <c r="O102" s="157"/>
    </row>
    <row r="103" spans="1:15" s="102" customFormat="1" ht="15.75" x14ac:dyDescent="0.25">
      <c r="A103" s="172" t="s">
        <v>266</v>
      </c>
      <c r="B103" s="156" t="s">
        <v>267</v>
      </c>
      <c r="C103" s="156">
        <v>80</v>
      </c>
      <c r="D103" s="157">
        <v>1.238</v>
      </c>
      <c r="E103" s="157">
        <v>4.0670000000000002</v>
      </c>
      <c r="F103" s="157">
        <v>7.5049999999999999</v>
      </c>
      <c r="G103" s="157">
        <v>72.364000000000004</v>
      </c>
      <c r="H103" s="157">
        <v>2.4E-2</v>
      </c>
      <c r="I103" s="157">
        <v>28.75</v>
      </c>
      <c r="J103" s="157">
        <v>160</v>
      </c>
      <c r="K103" s="157">
        <v>1.855</v>
      </c>
      <c r="L103" s="157">
        <v>32.4</v>
      </c>
      <c r="M103" s="157">
        <v>24.01</v>
      </c>
      <c r="N103" s="157">
        <v>13.12</v>
      </c>
      <c r="O103" s="157">
        <v>0.44600000000000001</v>
      </c>
    </row>
    <row r="104" spans="1:15" s="102" customFormat="1" ht="15.75" x14ac:dyDescent="0.25">
      <c r="A104" s="172" t="s">
        <v>268</v>
      </c>
      <c r="B104" s="156" t="s">
        <v>269</v>
      </c>
      <c r="C104" s="156">
        <v>80</v>
      </c>
      <c r="D104" s="157">
        <v>16.614999999999998</v>
      </c>
      <c r="E104" s="157">
        <v>7.8890000000000002</v>
      </c>
      <c r="F104" s="157">
        <v>1.3120000000000001</v>
      </c>
      <c r="G104" s="157">
        <v>143.14599999999999</v>
      </c>
      <c r="H104" s="157">
        <v>0.121</v>
      </c>
      <c r="I104" s="157">
        <v>2.1150000000000002</v>
      </c>
      <c r="J104" s="157">
        <v>52.3</v>
      </c>
      <c r="K104" s="157">
        <v>0.34100000000000003</v>
      </c>
      <c r="L104" s="157">
        <v>46.58</v>
      </c>
      <c r="M104" s="157">
        <v>257.88</v>
      </c>
      <c r="N104" s="157">
        <v>58.89</v>
      </c>
      <c r="O104" s="157">
        <v>0.96599999999999997</v>
      </c>
    </row>
    <row r="105" spans="1:15" s="102" customFormat="1" ht="15.75" x14ac:dyDescent="0.25">
      <c r="A105" s="172"/>
      <c r="B105" s="156" t="s">
        <v>193</v>
      </c>
      <c r="C105" s="156">
        <v>30</v>
      </c>
      <c r="D105" s="157">
        <v>0.75</v>
      </c>
      <c r="E105" s="157">
        <v>1.5680000000000001</v>
      </c>
      <c r="F105" s="157">
        <v>4.2329999999999997</v>
      </c>
      <c r="G105" s="157">
        <v>34.457000000000001</v>
      </c>
      <c r="H105" s="157">
        <v>0.04</v>
      </c>
      <c r="I105" s="157">
        <v>2.85</v>
      </c>
      <c r="J105" s="157">
        <v>240</v>
      </c>
      <c r="K105" s="157">
        <v>0.80100000000000005</v>
      </c>
      <c r="L105" s="157">
        <v>8.8260000000000005</v>
      </c>
      <c r="M105" s="157">
        <v>16.808</v>
      </c>
      <c r="N105" s="157">
        <v>7.899</v>
      </c>
      <c r="O105" s="157">
        <v>0.27400000000000002</v>
      </c>
    </row>
    <row r="106" spans="1:15" s="102" customFormat="1" ht="15.75" x14ac:dyDescent="0.25">
      <c r="A106" s="172" t="s">
        <v>253</v>
      </c>
      <c r="B106" s="156" t="s">
        <v>254</v>
      </c>
      <c r="C106" s="156">
        <v>150</v>
      </c>
      <c r="D106" s="157">
        <v>2.58</v>
      </c>
      <c r="E106" s="157">
        <v>4.5119999999999996</v>
      </c>
      <c r="F106" s="157">
        <v>21.027000000000001</v>
      </c>
      <c r="G106" s="157">
        <v>135.29400000000001</v>
      </c>
      <c r="H106" s="157">
        <v>0.155</v>
      </c>
      <c r="I106" s="157">
        <v>25.8</v>
      </c>
      <c r="J106" s="157"/>
      <c r="K106" s="157">
        <v>1.889</v>
      </c>
      <c r="L106" s="157">
        <v>16.579999999999998</v>
      </c>
      <c r="M106" s="157">
        <v>75.650000000000006</v>
      </c>
      <c r="N106" s="157">
        <v>29.89</v>
      </c>
      <c r="O106" s="157">
        <v>1.19</v>
      </c>
    </row>
    <row r="107" spans="1:15" s="102" customFormat="1" ht="15.75" x14ac:dyDescent="0.25">
      <c r="A107" s="172" t="s">
        <v>161</v>
      </c>
      <c r="B107" s="156" t="s">
        <v>77</v>
      </c>
      <c r="C107" s="156">
        <v>207</v>
      </c>
      <c r="D107" s="157">
        <v>6.3E-2</v>
      </c>
      <c r="E107" s="157">
        <v>7.0000000000000001E-3</v>
      </c>
      <c r="F107" s="157">
        <v>10.193</v>
      </c>
      <c r="G107" s="157">
        <v>42.292000000000002</v>
      </c>
      <c r="H107" s="157">
        <v>4.0000000000000001E-3</v>
      </c>
      <c r="I107" s="157">
        <v>2.9</v>
      </c>
      <c r="J107" s="157"/>
      <c r="K107" s="157">
        <v>1.4E-2</v>
      </c>
      <c r="L107" s="157">
        <v>7.75</v>
      </c>
      <c r="M107" s="157">
        <v>9.7799999999999994</v>
      </c>
      <c r="N107" s="157">
        <v>5.24</v>
      </c>
      <c r="O107" s="157">
        <v>0.89200000000000002</v>
      </c>
    </row>
    <row r="108" spans="1:15" s="101" customFormat="1" ht="15.75" x14ac:dyDescent="0.2">
      <c r="A108" s="172"/>
      <c r="B108" s="156" t="s">
        <v>19</v>
      </c>
      <c r="C108" s="156">
        <v>50</v>
      </c>
      <c r="D108" s="157">
        <v>3.3</v>
      </c>
      <c r="E108" s="157">
        <v>0.6</v>
      </c>
      <c r="F108" s="157">
        <v>17.100000000000001</v>
      </c>
      <c r="G108" s="157">
        <v>87</v>
      </c>
      <c r="H108" s="157">
        <v>0.1</v>
      </c>
      <c r="I108" s="157"/>
      <c r="J108" s="157">
        <v>3</v>
      </c>
      <c r="K108" s="157">
        <v>1.1000000000000001</v>
      </c>
      <c r="L108" s="157">
        <v>17.5</v>
      </c>
      <c r="M108" s="157">
        <v>79</v>
      </c>
      <c r="N108" s="157">
        <v>23.5</v>
      </c>
      <c r="O108" s="157">
        <v>1.95</v>
      </c>
    </row>
    <row r="109" spans="1:15" s="102" customFormat="1" ht="31.5" x14ac:dyDescent="0.25">
      <c r="A109" s="172" t="s">
        <v>196</v>
      </c>
      <c r="B109" s="156"/>
      <c r="C109" s="156">
        <f>SUM(C103:C108)</f>
        <v>597</v>
      </c>
      <c r="D109" s="157">
        <f t="shared" ref="D109:O109" si="9">SUM(D103:D108)</f>
        <v>24.545999999999999</v>
      </c>
      <c r="E109" s="157">
        <f t="shared" si="9"/>
        <v>18.643000000000001</v>
      </c>
      <c r="F109" s="157">
        <f t="shared" si="9"/>
        <v>61.37</v>
      </c>
      <c r="G109" s="157">
        <f t="shared" si="9"/>
        <v>514.553</v>
      </c>
      <c r="H109" s="157">
        <f t="shared" si="9"/>
        <v>0.44399999999999995</v>
      </c>
      <c r="I109" s="157">
        <f t="shared" si="9"/>
        <v>62.414999999999999</v>
      </c>
      <c r="J109" s="157">
        <f t="shared" si="9"/>
        <v>455.3</v>
      </c>
      <c r="K109" s="157">
        <f t="shared" si="9"/>
        <v>6</v>
      </c>
      <c r="L109" s="157">
        <f t="shared" si="9"/>
        <v>129.63599999999997</v>
      </c>
      <c r="M109" s="157">
        <f t="shared" si="9"/>
        <v>463.12799999999993</v>
      </c>
      <c r="N109" s="157">
        <f t="shared" si="9"/>
        <v>138.53899999999999</v>
      </c>
      <c r="O109" s="157">
        <f t="shared" si="9"/>
        <v>5.718</v>
      </c>
    </row>
    <row r="110" spans="1:15" s="102" customFormat="1" ht="15.75" x14ac:dyDescent="0.25">
      <c r="A110" s="172" t="s">
        <v>197</v>
      </c>
      <c r="B110" s="156"/>
      <c r="C110" s="156"/>
      <c r="D110" s="157"/>
      <c r="E110" s="157"/>
      <c r="F110" s="157"/>
      <c r="G110" s="157"/>
      <c r="H110" s="157"/>
      <c r="I110" s="157"/>
      <c r="J110" s="157"/>
      <c r="K110" s="157"/>
      <c r="L110" s="157"/>
      <c r="M110" s="157"/>
      <c r="N110" s="157"/>
      <c r="O110" s="157"/>
    </row>
    <row r="111" spans="1:15" s="102" customFormat="1" ht="15.75" x14ac:dyDescent="0.25">
      <c r="A111" s="172" t="s">
        <v>246</v>
      </c>
      <c r="B111" s="156" t="s">
        <v>247</v>
      </c>
      <c r="C111" s="156">
        <v>50</v>
      </c>
      <c r="D111" s="157">
        <v>4.2919999999999998</v>
      </c>
      <c r="E111" s="157">
        <v>3.9289999999999998</v>
      </c>
      <c r="F111" s="157">
        <v>29.72</v>
      </c>
      <c r="G111" s="157">
        <v>171.244</v>
      </c>
      <c r="H111" s="157">
        <v>0.30599999999999999</v>
      </c>
      <c r="I111" s="157"/>
      <c r="J111" s="157"/>
      <c r="K111" s="157">
        <v>1.4450000000000001</v>
      </c>
      <c r="L111" s="157">
        <v>52.36</v>
      </c>
      <c r="M111" s="157">
        <v>57.534999999999997</v>
      </c>
      <c r="N111" s="157">
        <v>22.45</v>
      </c>
      <c r="O111" s="157">
        <v>0.96399999999999997</v>
      </c>
    </row>
    <row r="112" spans="1:15" s="102" customFormat="1" ht="15.75" x14ac:dyDescent="0.25">
      <c r="A112" s="172">
        <v>0</v>
      </c>
      <c r="B112" s="156" t="s">
        <v>163</v>
      </c>
      <c r="C112" s="156">
        <v>200</v>
      </c>
      <c r="D112" s="157">
        <v>1</v>
      </c>
      <c r="E112" s="157">
        <v>0.2</v>
      </c>
      <c r="F112" s="157">
        <v>20.2</v>
      </c>
      <c r="G112" s="157">
        <v>92</v>
      </c>
      <c r="H112" s="157">
        <v>0.02</v>
      </c>
      <c r="I112" s="157">
        <v>40</v>
      </c>
      <c r="J112" s="157"/>
      <c r="K112" s="157">
        <v>0.2</v>
      </c>
      <c r="L112" s="157">
        <v>14</v>
      </c>
      <c r="M112" s="157">
        <v>14</v>
      </c>
      <c r="N112" s="157">
        <v>8</v>
      </c>
      <c r="O112" s="157">
        <v>2.8</v>
      </c>
    </row>
    <row r="113" spans="1:15" s="102" customFormat="1" ht="15.75" x14ac:dyDescent="0.25">
      <c r="A113" s="172"/>
      <c r="B113" s="156" t="s">
        <v>168</v>
      </c>
      <c r="C113" s="156">
        <v>15</v>
      </c>
      <c r="D113" s="157">
        <v>1.4999999999999999E-2</v>
      </c>
      <c r="E113" s="157"/>
      <c r="F113" s="157">
        <v>11.91</v>
      </c>
      <c r="G113" s="157">
        <v>48.15</v>
      </c>
      <c r="H113" s="157"/>
      <c r="I113" s="157"/>
      <c r="J113" s="157"/>
      <c r="K113" s="157"/>
      <c r="L113" s="157">
        <v>0.6</v>
      </c>
      <c r="M113" s="157">
        <v>0.15</v>
      </c>
      <c r="N113" s="157">
        <v>0.3</v>
      </c>
      <c r="O113" s="157">
        <v>0.06</v>
      </c>
    </row>
    <row r="114" spans="1:15" s="102" customFormat="1" ht="31.5" x14ac:dyDescent="0.25">
      <c r="A114" s="172" t="s">
        <v>198</v>
      </c>
      <c r="B114" s="156"/>
      <c r="C114" s="156">
        <v>265</v>
      </c>
      <c r="D114" s="157">
        <v>5.3070000000000004</v>
      </c>
      <c r="E114" s="157">
        <v>4.1289999999999996</v>
      </c>
      <c r="F114" s="157">
        <v>61.83</v>
      </c>
      <c r="G114" s="157">
        <v>311.39400000000001</v>
      </c>
      <c r="H114" s="157">
        <v>0.32600000000000001</v>
      </c>
      <c r="I114" s="157">
        <v>40</v>
      </c>
      <c r="J114" s="157"/>
      <c r="K114" s="157">
        <v>1.645</v>
      </c>
      <c r="L114" s="157">
        <v>66.959999999999994</v>
      </c>
      <c r="M114" s="157">
        <v>71.685000000000002</v>
      </c>
      <c r="N114" s="157">
        <v>30.75</v>
      </c>
      <c r="O114" s="157">
        <v>3.8239999999999998</v>
      </c>
    </row>
    <row r="115" spans="1:15" s="102" customFormat="1" ht="15.75" x14ac:dyDescent="0.25">
      <c r="A115" s="172" t="s">
        <v>8</v>
      </c>
      <c r="B115" s="156"/>
      <c r="C115" s="156"/>
      <c r="D115" s="157"/>
      <c r="E115" s="157"/>
      <c r="F115" s="157"/>
      <c r="G115" s="157"/>
      <c r="H115" s="157"/>
      <c r="I115" s="157"/>
      <c r="J115" s="157"/>
      <c r="K115" s="157"/>
      <c r="L115" s="157"/>
      <c r="M115" s="157"/>
      <c r="N115" s="157"/>
      <c r="O115" s="157"/>
    </row>
    <row r="116" spans="1:15" s="102" customFormat="1" ht="15.75" x14ac:dyDescent="0.25">
      <c r="A116" s="172" t="s">
        <v>270</v>
      </c>
      <c r="B116" s="156" t="s">
        <v>271</v>
      </c>
      <c r="C116" s="156">
        <v>250</v>
      </c>
      <c r="D116" s="157">
        <v>3.04</v>
      </c>
      <c r="E116" s="157">
        <v>5.4059999999999997</v>
      </c>
      <c r="F116" s="157">
        <v>17.524000000000001</v>
      </c>
      <c r="G116" s="157">
        <v>131.291</v>
      </c>
      <c r="H116" s="157">
        <v>0.109</v>
      </c>
      <c r="I116" s="157">
        <v>16.86</v>
      </c>
      <c r="J116" s="157">
        <v>241.91</v>
      </c>
      <c r="K116" s="157">
        <v>2.3780000000000001</v>
      </c>
      <c r="L116" s="157">
        <v>26.948</v>
      </c>
      <c r="M116" s="157">
        <v>72.277000000000001</v>
      </c>
      <c r="N116" s="157">
        <v>27.498999999999999</v>
      </c>
      <c r="O116" s="157">
        <v>1.0629999999999999</v>
      </c>
    </row>
    <row r="117" spans="1:15" s="102" customFormat="1" ht="15.75" x14ac:dyDescent="0.25">
      <c r="A117" s="172" t="s">
        <v>272</v>
      </c>
      <c r="B117" s="156" t="s">
        <v>273</v>
      </c>
      <c r="C117" s="156">
        <v>90</v>
      </c>
      <c r="D117" s="157">
        <v>24.99</v>
      </c>
      <c r="E117" s="157">
        <v>9.9459999999999997</v>
      </c>
      <c r="F117" s="157"/>
      <c r="G117" s="157">
        <v>190.66399999999999</v>
      </c>
      <c r="H117" s="157">
        <v>0.107</v>
      </c>
      <c r="I117" s="157">
        <v>2.38</v>
      </c>
      <c r="J117" s="157">
        <v>47.6</v>
      </c>
      <c r="K117" s="157">
        <v>2.117</v>
      </c>
      <c r="L117" s="157">
        <v>24.02</v>
      </c>
      <c r="M117" s="157">
        <v>191.98</v>
      </c>
      <c r="N117" s="157">
        <v>23.05</v>
      </c>
      <c r="O117" s="157">
        <v>1.605</v>
      </c>
    </row>
    <row r="118" spans="1:15" s="102" customFormat="1" ht="15.75" x14ac:dyDescent="0.25">
      <c r="A118" s="172" t="s">
        <v>274</v>
      </c>
      <c r="B118" s="156" t="s">
        <v>46</v>
      </c>
      <c r="C118" s="156">
        <v>150</v>
      </c>
      <c r="D118" s="157">
        <v>2.9329999999999998</v>
      </c>
      <c r="E118" s="157">
        <v>6.95</v>
      </c>
      <c r="F118" s="157">
        <v>16.23</v>
      </c>
      <c r="G118" s="157">
        <v>140.11500000000001</v>
      </c>
      <c r="H118" s="157">
        <v>0.125</v>
      </c>
      <c r="I118" s="157">
        <v>32.200000000000003</v>
      </c>
      <c r="J118" s="157">
        <v>460</v>
      </c>
      <c r="K118" s="157">
        <v>2.4590000000000001</v>
      </c>
      <c r="L118" s="157">
        <v>38.54</v>
      </c>
      <c r="M118" s="157">
        <v>68.608000000000004</v>
      </c>
      <c r="N118" s="157">
        <v>30.731000000000002</v>
      </c>
      <c r="O118" s="157">
        <v>1.073</v>
      </c>
    </row>
    <row r="119" spans="1:15" s="102" customFormat="1" ht="15.75" x14ac:dyDescent="0.25">
      <c r="A119" s="172" t="s">
        <v>255</v>
      </c>
      <c r="B119" s="156" t="s">
        <v>111</v>
      </c>
      <c r="C119" s="156">
        <v>200</v>
      </c>
      <c r="D119" s="157">
        <v>0.78</v>
      </c>
      <c r="E119" s="157">
        <v>0.06</v>
      </c>
      <c r="F119" s="157">
        <v>20.12</v>
      </c>
      <c r="G119" s="157">
        <v>85.3</v>
      </c>
      <c r="H119" s="157">
        <v>0.02</v>
      </c>
      <c r="I119" s="157">
        <v>0.8</v>
      </c>
      <c r="J119" s="157"/>
      <c r="K119" s="157">
        <v>1.1000000000000001</v>
      </c>
      <c r="L119" s="157">
        <v>32</v>
      </c>
      <c r="M119" s="157">
        <v>29.2</v>
      </c>
      <c r="N119" s="157">
        <v>21</v>
      </c>
      <c r="O119" s="157">
        <v>0.67</v>
      </c>
    </row>
    <row r="120" spans="1:15" s="102" customFormat="1" ht="15.75" x14ac:dyDescent="0.25">
      <c r="A120" s="172"/>
      <c r="B120" s="156" t="s">
        <v>6</v>
      </c>
      <c r="C120" s="156">
        <v>40</v>
      </c>
      <c r="D120" s="157">
        <v>3.16</v>
      </c>
      <c r="E120" s="157">
        <v>0.4</v>
      </c>
      <c r="F120" s="157">
        <v>19.32</v>
      </c>
      <c r="G120" s="157">
        <v>94</v>
      </c>
      <c r="H120" s="157">
        <v>6.4000000000000001E-2</v>
      </c>
      <c r="I120" s="157"/>
      <c r="J120" s="157"/>
      <c r="K120" s="157">
        <v>0.52</v>
      </c>
      <c r="L120" s="157">
        <v>9.1999999999999993</v>
      </c>
      <c r="M120" s="157">
        <v>34.799999999999997</v>
      </c>
      <c r="N120" s="157">
        <v>13.2</v>
      </c>
      <c r="O120" s="157">
        <v>0.8</v>
      </c>
    </row>
    <row r="121" spans="1:15" s="102" customFormat="1" ht="15.75" x14ac:dyDescent="0.25">
      <c r="A121" s="172">
        <v>0</v>
      </c>
      <c r="B121" s="156" t="s">
        <v>316</v>
      </c>
      <c r="C121" s="156">
        <v>200</v>
      </c>
      <c r="D121" s="157">
        <v>0.8</v>
      </c>
      <c r="E121" s="157">
        <v>0.6</v>
      </c>
      <c r="F121" s="157">
        <v>20.6</v>
      </c>
      <c r="G121" s="157">
        <v>94</v>
      </c>
      <c r="H121" s="157">
        <v>0.04</v>
      </c>
      <c r="I121" s="157">
        <v>10</v>
      </c>
      <c r="J121" s="157">
        <v>0</v>
      </c>
      <c r="K121" s="157">
        <v>0.8</v>
      </c>
      <c r="L121" s="157">
        <v>38</v>
      </c>
      <c r="M121" s="157">
        <v>32</v>
      </c>
      <c r="N121" s="157">
        <v>24</v>
      </c>
      <c r="O121" s="157">
        <v>4.5999999999999996</v>
      </c>
    </row>
    <row r="122" spans="1:15" s="102" customFormat="1" ht="15.75" x14ac:dyDescent="0.25">
      <c r="A122" s="172"/>
      <c r="B122" s="156" t="s">
        <v>19</v>
      </c>
      <c r="C122" s="156">
        <v>20</v>
      </c>
      <c r="D122" s="157">
        <v>1.32</v>
      </c>
      <c r="E122" s="157">
        <v>0.24</v>
      </c>
      <c r="F122" s="157">
        <v>6.84</v>
      </c>
      <c r="G122" s="157">
        <v>34.799999999999997</v>
      </c>
      <c r="H122" s="157">
        <v>0.04</v>
      </c>
      <c r="I122" s="157"/>
      <c r="J122" s="157">
        <v>1.2</v>
      </c>
      <c r="K122" s="157">
        <v>0.44</v>
      </c>
      <c r="L122" s="157">
        <v>7</v>
      </c>
      <c r="M122" s="157">
        <v>31.6</v>
      </c>
      <c r="N122" s="157">
        <v>9.4</v>
      </c>
      <c r="O122" s="157">
        <v>0.78</v>
      </c>
    </row>
    <row r="123" spans="1:15" s="102" customFormat="1" ht="15.75" x14ac:dyDescent="0.25">
      <c r="A123" s="172" t="s">
        <v>20</v>
      </c>
      <c r="B123" s="156"/>
      <c r="C123" s="156">
        <f>SUM(C116:C122)</f>
        <v>950</v>
      </c>
      <c r="D123" s="157">
        <f>SUM(D116:D122)</f>
        <v>37.022999999999996</v>
      </c>
      <c r="E123" s="157">
        <f t="shared" ref="E123:O123" si="10">SUM(E116:E122)</f>
        <v>23.601999999999997</v>
      </c>
      <c r="F123" s="157">
        <f t="shared" si="10"/>
        <v>100.63400000000001</v>
      </c>
      <c r="G123" s="157">
        <f t="shared" si="10"/>
        <v>770.17</v>
      </c>
      <c r="H123" s="157">
        <f t="shared" si="10"/>
        <v>0.505</v>
      </c>
      <c r="I123" s="157">
        <f t="shared" si="10"/>
        <v>62.239999999999995</v>
      </c>
      <c r="J123" s="157">
        <f t="shared" si="10"/>
        <v>750.71</v>
      </c>
      <c r="K123" s="157">
        <f t="shared" si="10"/>
        <v>9.8140000000000001</v>
      </c>
      <c r="L123" s="157">
        <f t="shared" si="10"/>
        <v>175.708</v>
      </c>
      <c r="M123" s="157">
        <f t="shared" si="10"/>
        <v>460.46500000000003</v>
      </c>
      <c r="N123" s="157">
        <f t="shared" si="10"/>
        <v>148.88000000000002</v>
      </c>
      <c r="O123" s="157">
        <f t="shared" si="10"/>
        <v>10.590999999999999</v>
      </c>
    </row>
    <row r="124" spans="1:15" s="102" customFormat="1" ht="15.75" x14ac:dyDescent="0.25">
      <c r="A124" s="172" t="s">
        <v>43</v>
      </c>
      <c r="B124" s="156"/>
      <c r="C124" s="156"/>
      <c r="D124" s="157"/>
      <c r="E124" s="157"/>
      <c r="F124" s="157"/>
      <c r="G124" s="157"/>
      <c r="H124" s="157"/>
      <c r="I124" s="157"/>
      <c r="J124" s="157"/>
      <c r="K124" s="157"/>
      <c r="L124" s="157"/>
      <c r="M124" s="157"/>
      <c r="N124" s="157"/>
      <c r="O124" s="157"/>
    </row>
    <row r="125" spans="1:15" s="102" customFormat="1" ht="15.75" x14ac:dyDescent="0.25">
      <c r="A125" s="172" t="s">
        <v>246</v>
      </c>
      <c r="B125" s="156" t="s">
        <v>247</v>
      </c>
      <c r="C125" s="156">
        <v>50</v>
      </c>
      <c r="D125" s="157">
        <v>4.2919999999999998</v>
      </c>
      <c r="E125" s="157">
        <v>3.9289999999999998</v>
      </c>
      <c r="F125" s="157">
        <v>29.72</v>
      </c>
      <c r="G125" s="157">
        <v>171.244</v>
      </c>
      <c r="H125" s="157">
        <v>0.30599999999999999</v>
      </c>
      <c r="I125" s="157"/>
      <c r="J125" s="157"/>
      <c r="K125" s="157">
        <v>1.4450000000000001</v>
      </c>
      <c r="L125" s="157">
        <v>52.36</v>
      </c>
      <c r="M125" s="157">
        <v>57.534999999999997</v>
      </c>
      <c r="N125" s="157">
        <v>22.45</v>
      </c>
      <c r="O125" s="157">
        <v>0.96399999999999997</v>
      </c>
    </row>
    <row r="126" spans="1:15" s="102" customFormat="1" ht="15.75" x14ac:dyDescent="0.25">
      <c r="A126" s="172">
        <v>0</v>
      </c>
      <c r="B126" s="156" t="s">
        <v>163</v>
      </c>
      <c r="C126" s="156">
        <v>200</v>
      </c>
      <c r="D126" s="157">
        <v>1</v>
      </c>
      <c r="E126" s="157">
        <v>0.2</v>
      </c>
      <c r="F126" s="157">
        <v>20.2</v>
      </c>
      <c r="G126" s="157">
        <v>92</v>
      </c>
      <c r="H126" s="157">
        <v>0.02</v>
      </c>
      <c r="I126" s="157">
        <v>40</v>
      </c>
      <c r="J126" s="157"/>
      <c r="K126" s="157">
        <v>0.2</v>
      </c>
      <c r="L126" s="157">
        <v>14</v>
      </c>
      <c r="M126" s="157">
        <v>14</v>
      </c>
      <c r="N126" s="157">
        <v>8</v>
      </c>
      <c r="O126" s="157">
        <v>2.8</v>
      </c>
    </row>
    <row r="127" spans="1:15" s="102" customFormat="1" ht="15.75" x14ac:dyDescent="0.25">
      <c r="A127" s="172"/>
      <c r="B127" s="156" t="s">
        <v>168</v>
      </c>
      <c r="C127" s="156">
        <v>15</v>
      </c>
      <c r="D127" s="157">
        <v>1.4999999999999999E-2</v>
      </c>
      <c r="E127" s="157"/>
      <c r="F127" s="157">
        <v>11.91</v>
      </c>
      <c r="G127" s="157">
        <v>48.15</v>
      </c>
      <c r="H127" s="157"/>
      <c r="I127" s="157"/>
      <c r="J127" s="157"/>
      <c r="K127" s="157"/>
      <c r="L127" s="157">
        <v>0.6</v>
      </c>
      <c r="M127" s="157">
        <v>0.15</v>
      </c>
      <c r="N127" s="157">
        <v>0.3</v>
      </c>
      <c r="O127" s="157">
        <v>0.06</v>
      </c>
    </row>
    <row r="128" spans="1:15" s="102" customFormat="1" ht="31.5" x14ac:dyDescent="0.25">
      <c r="A128" s="172" t="s">
        <v>44</v>
      </c>
      <c r="B128" s="156"/>
      <c r="C128" s="156">
        <f>SUM(C125:C127)</f>
        <v>265</v>
      </c>
      <c r="D128" s="157">
        <f t="shared" ref="D128:O128" si="11">SUM(D125:D127)</f>
        <v>5.3069999999999995</v>
      </c>
      <c r="E128" s="157">
        <f t="shared" si="11"/>
        <v>4.1289999999999996</v>
      </c>
      <c r="F128" s="157">
        <f t="shared" si="11"/>
        <v>61.83</v>
      </c>
      <c r="G128" s="157">
        <f t="shared" si="11"/>
        <v>311.39400000000001</v>
      </c>
      <c r="H128" s="157">
        <f t="shared" si="11"/>
        <v>0.32600000000000001</v>
      </c>
      <c r="I128" s="157">
        <f t="shared" si="11"/>
        <v>40</v>
      </c>
      <c r="J128" s="157">
        <f t="shared" si="11"/>
        <v>0</v>
      </c>
      <c r="K128" s="157">
        <f t="shared" si="11"/>
        <v>1.645</v>
      </c>
      <c r="L128" s="157">
        <f t="shared" si="11"/>
        <v>66.959999999999994</v>
      </c>
      <c r="M128" s="157">
        <f t="shared" si="11"/>
        <v>71.685000000000002</v>
      </c>
      <c r="N128" s="157">
        <f t="shared" si="11"/>
        <v>30.75</v>
      </c>
      <c r="O128" s="157">
        <f t="shared" si="11"/>
        <v>3.8239999999999998</v>
      </c>
    </row>
    <row r="129" spans="1:15" s="102" customFormat="1" ht="31.5" x14ac:dyDescent="0.25">
      <c r="A129" s="172" t="s">
        <v>202</v>
      </c>
      <c r="B129" s="156"/>
      <c r="C129" s="156">
        <f>C128+C123+C114+C109</f>
        <v>2077</v>
      </c>
      <c r="D129" s="157">
        <f t="shared" ref="D129:O129" si="12">D128+D123+D114+D109</f>
        <v>72.182999999999993</v>
      </c>
      <c r="E129" s="157">
        <f t="shared" si="12"/>
        <v>50.502999999999993</v>
      </c>
      <c r="F129" s="157">
        <f t="shared" si="12"/>
        <v>285.66399999999999</v>
      </c>
      <c r="G129" s="157">
        <f t="shared" si="12"/>
        <v>1907.511</v>
      </c>
      <c r="H129" s="157">
        <f t="shared" si="12"/>
        <v>1.601</v>
      </c>
      <c r="I129" s="157">
        <f t="shared" si="12"/>
        <v>204.655</v>
      </c>
      <c r="J129" s="157">
        <f t="shared" si="12"/>
        <v>1206.01</v>
      </c>
      <c r="K129" s="157">
        <f t="shared" si="12"/>
        <v>19.103999999999999</v>
      </c>
      <c r="L129" s="157">
        <f t="shared" si="12"/>
        <v>439.26399999999995</v>
      </c>
      <c r="M129" s="157">
        <f t="shared" si="12"/>
        <v>1066.963</v>
      </c>
      <c r="N129" s="157">
        <f t="shared" si="12"/>
        <v>348.91899999999998</v>
      </c>
      <c r="O129" s="157">
        <f t="shared" si="12"/>
        <v>23.956999999999997</v>
      </c>
    </row>
    <row r="130" spans="1:15" s="102" customFormat="1" ht="31.5" x14ac:dyDescent="0.25">
      <c r="A130" s="172" t="s">
        <v>27</v>
      </c>
      <c r="B130" s="156"/>
      <c r="C130" s="156"/>
      <c r="D130" s="157"/>
      <c r="E130" s="157"/>
      <c r="F130" s="157"/>
      <c r="G130" s="157"/>
      <c r="H130" s="157"/>
      <c r="I130" s="157"/>
      <c r="J130" s="157"/>
      <c r="K130" s="157"/>
      <c r="L130" s="157"/>
      <c r="M130" s="157"/>
      <c r="N130" s="157"/>
      <c r="O130" s="157"/>
    </row>
    <row r="131" spans="1:15" s="102" customFormat="1" ht="15.75" x14ac:dyDescent="0.25">
      <c r="A131" s="172" t="s">
        <v>33</v>
      </c>
      <c r="B131" s="156" t="s">
        <v>32</v>
      </c>
      <c r="C131" s="156" t="s">
        <v>0</v>
      </c>
      <c r="D131" s="157" t="s">
        <v>1</v>
      </c>
      <c r="E131" s="157"/>
      <c r="F131" s="157"/>
      <c r="G131" s="157" t="s">
        <v>31</v>
      </c>
      <c r="H131" s="157" t="s">
        <v>9</v>
      </c>
      <c r="I131" s="157"/>
      <c r="J131" s="157"/>
      <c r="K131" s="157"/>
      <c r="L131" s="157" t="s">
        <v>10</v>
      </c>
      <c r="M131" s="157"/>
      <c r="N131" s="157"/>
      <c r="O131" s="157"/>
    </row>
    <row r="132" spans="1:15" s="102" customFormat="1" ht="15.75" x14ac:dyDescent="0.25">
      <c r="A132" s="172"/>
      <c r="B132" s="156"/>
      <c r="C132" s="156"/>
      <c r="D132" s="157" t="s">
        <v>2</v>
      </c>
      <c r="E132" s="157" t="s">
        <v>3</v>
      </c>
      <c r="F132" s="157" t="s">
        <v>4</v>
      </c>
      <c r="G132" s="157"/>
      <c r="H132" s="157" t="s">
        <v>11</v>
      </c>
      <c r="I132" s="157" t="s">
        <v>12</v>
      </c>
      <c r="J132" s="157" t="s">
        <v>13</v>
      </c>
      <c r="K132" s="157" t="s">
        <v>14</v>
      </c>
      <c r="L132" s="157" t="s">
        <v>15</v>
      </c>
      <c r="M132" s="157" t="s">
        <v>16</v>
      </c>
      <c r="N132" s="157" t="s">
        <v>17</v>
      </c>
      <c r="O132" s="157" t="s">
        <v>18</v>
      </c>
    </row>
    <row r="133" spans="1:15" s="102" customFormat="1" ht="15.75" x14ac:dyDescent="0.25">
      <c r="A133" s="172" t="s">
        <v>21</v>
      </c>
      <c r="B133" s="156"/>
      <c r="C133" s="156"/>
      <c r="D133" s="157"/>
      <c r="E133" s="157"/>
      <c r="F133" s="157"/>
      <c r="G133" s="157"/>
      <c r="H133" s="157"/>
      <c r="I133" s="157"/>
      <c r="J133" s="157"/>
      <c r="K133" s="157"/>
      <c r="L133" s="157"/>
      <c r="M133" s="157"/>
      <c r="N133" s="157"/>
      <c r="O133" s="157"/>
    </row>
    <row r="134" spans="1:15" s="102" customFormat="1" ht="15.75" x14ac:dyDescent="0.25">
      <c r="A134" s="172" t="s">
        <v>331</v>
      </c>
      <c r="B134" s="156" t="s">
        <v>332</v>
      </c>
      <c r="C134" s="156">
        <v>70</v>
      </c>
      <c r="D134" s="157">
        <v>0.77400000000000002</v>
      </c>
      <c r="E134" s="157">
        <v>3.129</v>
      </c>
      <c r="F134" s="157">
        <v>3.2120000000000002</v>
      </c>
      <c r="G134" s="157">
        <v>45.533000000000001</v>
      </c>
      <c r="H134" s="157">
        <v>3.7999999999999999E-2</v>
      </c>
      <c r="I134" s="157">
        <v>14.1</v>
      </c>
      <c r="J134" s="157"/>
      <c r="K134" s="157">
        <v>1.702</v>
      </c>
      <c r="L134" s="157">
        <v>11.96</v>
      </c>
      <c r="M134" s="157">
        <v>22.34</v>
      </c>
      <c r="N134" s="157">
        <v>12.24</v>
      </c>
      <c r="O134" s="157">
        <v>0.57799999999999996</v>
      </c>
    </row>
    <row r="135" spans="1:15" s="102" customFormat="1" ht="15.75" x14ac:dyDescent="0.25">
      <c r="A135" s="172" t="s">
        <v>275</v>
      </c>
      <c r="B135" s="156" t="s">
        <v>276</v>
      </c>
      <c r="C135" s="156">
        <v>150</v>
      </c>
      <c r="D135" s="157">
        <v>14.224</v>
      </c>
      <c r="E135" s="157">
        <v>15.877000000000001</v>
      </c>
      <c r="F135" s="157">
        <v>0.78400000000000003</v>
      </c>
      <c r="G135" s="157">
        <v>202.81299999999999</v>
      </c>
      <c r="H135" s="157">
        <v>7.8E-2</v>
      </c>
      <c r="I135" s="157"/>
      <c r="J135" s="157">
        <v>280</v>
      </c>
      <c r="K135" s="157">
        <v>1.992</v>
      </c>
      <c r="L135" s="157">
        <v>62.545999999999999</v>
      </c>
      <c r="M135" s="157">
        <v>215.29300000000001</v>
      </c>
      <c r="N135" s="157">
        <v>13.497</v>
      </c>
      <c r="O135" s="157">
        <v>2.8069999999999999</v>
      </c>
    </row>
    <row r="136" spans="1:15" s="102" customFormat="1" ht="15.75" x14ac:dyDescent="0.25">
      <c r="A136" s="172"/>
      <c r="B136" s="156" t="s">
        <v>315</v>
      </c>
      <c r="C136" s="156">
        <v>200</v>
      </c>
      <c r="D136" s="157">
        <v>0.16</v>
      </c>
      <c r="E136" s="157">
        <v>0.16</v>
      </c>
      <c r="F136" s="157">
        <v>13.9</v>
      </c>
      <c r="G136" s="157">
        <v>58.701000000000001</v>
      </c>
      <c r="H136" s="157">
        <v>1.2E-2</v>
      </c>
      <c r="I136" s="157">
        <v>4.01</v>
      </c>
      <c r="J136" s="157">
        <v>2</v>
      </c>
      <c r="K136" s="157">
        <v>0.08</v>
      </c>
      <c r="L136" s="157">
        <v>6.8949999999999996</v>
      </c>
      <c r="M136" s="157">
        <v>5.2240000000000002</v>
      </c>
      <c r="N136" s="157">
        <v>4.04</v>
      </c>
      <c r="O136" s="157">
        <v>0.99199999999999999</v>
      </c>
    </row>
    <row r="137" spans="1:15" s="102" customFormat="1" ht="15.75" x14ac:dyDescent="0.25">
      <c r="A137" s="172">
        <v>0</v>
      </c>
      <c r="B137" s="156" t="s">
        <v>316</v>
      </c>
      <c r="C137" s="156">
        <v>120</v>
      </c>
      <c r="D137" s="157">
        <v>0.48</v>
      </c>
      <c r="E137" s="157">
        <v>0.36</v>
      </c>
      <c r="F137" s="157">
        <v>12.36</v>
      </c>
      <c r="G137" s="157">
        <v>56.4</v>
      </c>
      <c r="H137" s="157">
        <v>2.4E-2</v>
      </c>
      <c r="I137" s="157">
        <v>6</v>
      </c>
      <c r="J137" s="157"/>
      <c r="K137" s="157">
        <v>0.48</v>
      </c>
      <c r="L137" s="157">
        <v>22.8</v>
      </c>
      <c r="M137" s="157">
        <v>19.2</v>
      </c>
      <c r="N137" s="157">
        <v>14.4</v>
      </c>
      <c r="O137" s="157">
        <v>2.76</v>
      </c>
    </row>
    <row r="138" spans="1:15" s="102" customFormat="1" ht="15.75" x14ac:dyDescent="0.25">
      <c r="A138" s="172"/>
      <c r="B138" s="156" t="s">
        <v>6</v>
      </c>
      <c r="C138" s="156">
        <v>40</v>
      </c>
      <c r="D138" s="157">
        <v>3.16</v>
      </c>
      <c r="E138" s="157">
        <v>0.4</v>
      </c>
      <c r="F138" s="157">
        <v>19.32</v>
      </c>
      <c r="G138" s="157">
        <v>94</v>
      </c>
      <c r="H138" s="157">
        <v>6.4000000000000001E-2</v>
      </c>
      <c r="I138" s="157"/>
      <c r="J138" s="157"/>
      <c r="K138" s="157">
        <v>0.52</v>
      </c>
      <c r="L138" s="157">
        <v>9.1999999999999993</v>
      </c>
      <c r="M138" s="157">
        <v>34.799999999999997</v>
      </c>
      <c r="N138" s="157">
        <v>13.2</v>
      </c>
      <c r="O138" s="157">
        <v>0.8</v>
      </c>
    </row>
    <row r="139" spans="1:15" s="102" customFormat="1" ht="15.75" x14ac:dyDescent="0.25">
      <c r="A139" s="172"/>
      <c r="B139" s="156" t="s">
        <v>19</v>
      </c>
      <c r="C139" s="156">
        <v>25</v>
      </c>
      <c r="D139" s="157">
        <v>1.65</v>
      </c>
      <c r="E139" s="157">
        <v>0.3</v>
      </c>
      <c r="F139" s="157">
        <v>8.5500000000000007</v>
      </c>
      <c r="G139" s="157">
        <v>43.5</v>
      </c>
      <c r="H139" s="157">
        <v>0.05</v>
      </c>
      <c r="I139" s="157"/>
      <c r="J139" s="157">
        <v>1.5</v>
      </c>
      <c r="K139" s="157">
        <v>0.55000000000000004</v>
      </c>
      <c r="L139" s="157">
        <v>8.75</v>
      </c>
      <c r="M139" s="157">
        <v>39.5</v>
      </c>
      <c r="N139" s="157">
        <v>11.75</v>
      </c>
      <c r="O139" s="157">
        <v>0.97499999999999998</v>
      </c>
    </row>
    <row r="140" spans="1:15" s="101" customFormat="1" ht="31.5" x14ac:dyDescent="0.2">
      <c r="A140" s="172" t="s">
        <v>196</v>
      </c>
      <c r="B140" s="156"/>
      <c r="C140" s="156">
        <v>605</v>
      </c>
      <c r="D140" s="157">
        <f>SUM(D134:D139)</f>
        <v>20.448</v>
      </c>
      <c r="E140" s="157">
        <f t="shared" ref="E140:O140" si="13">SUM(E134:E139)</f>
        <v>20.225999999999999</v>
      </c>
      <c r="F140" s="157">
        <f t="shared" si="13"/>
        <v>58.126000000000005</v>
      </c>
      <c r="G140" s="157">
        <f t="shared" si="13"/>
        <v>500.947</v>
      </c>
      <c r="H140" s="157">
        <f t="shared" si="13"/>
        <v>0.26600000000000001</v>
      </c>
      <c r="I140" s="157">
        <f t="shared" si="13"/>
        <v>24.11</v>
      </c>
      <c r="J140" s="157">
        <f t="shared" si="13"/>
        <v>283.5</v>
      </c>
      <c r="K140" s="157">
        <f t="shared" si="13"/>
        <v>5.323999999999999</v>
      </c>
      <c r="L140" s="157">
        <f t="shared" si="13"/>
        <v>122.151</v>
      </c>
      <c r="M140" s="157">
        <f t="shared" si="13"/>
        <v>336.35700000000003</v>
      </c>
      <c r="N140" s="157">
        <f t="shared" si="13"/>
        <v>69.126999999999995</v>
      </c>
      <c r="O140" s="157">
        <f t="shared" si="13"/>
        <v>8.911999999999999</v>
      </c>
    </row>
    <row r="141" spans="1:15" s="102" customFormat="1" ht="15.75" x14ac:dyDescent="0.25">
      <c r="A141" s="172" t="s">
        <v>197</v>
      </c>
      <c r="B141" s="156"/>
      <c r="C141" s="156"/>
      <c r="D141" s="157"/>
      <c r="E141" s="157"/>
      <c r="F141" s="157"/>
      <c r="G141" s="157"/>
      <c r="H141" s="157"/>
      <c r="I141" s="157"/>
      <c r="J141" s="157"/>
      <c r="K141" s="157"/>
      <c r="L141" s="157"/>
      <c r="M141" s="157"/>
      <c r="N141" s="157"/>
      <c r="O141" s="157"/>
    </row>
    <row r="142" spans="1:15" s="102" customFormat="1" ht="15.75" x14ac:dyDescent="0.25">
      <c r="A142" s="172" t="s">
        <v>238</v>
      </c>
      <c r="B142" s="156" t="s">
        <v>239</v>
      </c>
      <c r="C142" s="156">
        <v>50</v>
      </c>
      <c r="D142" s="157">
        <v>4.4740000000000002</v>
      </c>
      <c r="E142" s="157">
        <v>8.1679999999999993</v>
      </c>
      <c r="F142" s="157">
        <v>23.893999999999998</v>
      </c>
      <c r="G142" s="157">
        <v>186.87700000000001</v>
      </c>
      <c r="H142" s="157">
        <v>0.221</v>
      </c>
      <c r="I142" s="157"/>
      <c r="J142" s="157">
        <v>5</v>
      </c>
      <c r="K142" s="157">
        <v>2.4390000000000001</v>
      </c>
      <c r="L142" s="157">
        <v>123.575</v>
      </c>
      <c r="M142" s="157">
        <v>92.986000000000004</v>
      </c>
      <c r="N142" s="157">
        <v>35.860999999999997</v>
      </c>
      <c r="O142" s="157">
        <v>1.1120000000000001</v>
      </c>
    </row>
    <row r="143" spans="1:15" s="102" customFormat="1" ht="15.75" x14ac:dyDescent="0.25">
      <c r="A143" s="172">
        <v>0</v>
      </c>
      <c r="B143" s="156" t="s">
        <v>163</v>
      </c>
      <c r="C143" s="156">
        <v>200</v>
      </c>
      <c r="D143" s="157">
        <v>1</v>
      </c>
      <c r="E143" s="157">
        <v>0.2</v>
      </c>
      <c r="F143" s="157">
        <v>20.2</v>
      </c>
      <c r="G143" s="157">
        <v>92</v>
      </c>
      <c r="H143" s="157">
        <v>0.02</v>
      </c>
      <c r="I143" s="157">
        <v>40</v>
      </c>
      <c r="J143" s="157"/>
      <c r="K143" s="157">
        <v>0.2</v>
      </c>
      <c r="L143" s="157">
        <v>14</v>
      </c>
      <c r="M143" s="157">
        <v>14</v>
      </c>
      <c r="N143" s="157">
        <v>8</v>
      </c>
      <c r="O143" s="157">
        <v>2.8</v>
      </c>
    </row>
    <row r="144" spans="1:15" s="102" customFormat="1" ht="15.75" x14ac:dyDescent="0.25">
      <c r="A144" s="172"/>
      <c r="B144" s="156" t="s">
        <v>42</v>
      </c>
      <c r="C144" s="156">
        <v>15</v>
      </c>
      <c r="D144" s="157">
        <v>7.4999999999999997E-2</v>
      </c>
      <c r="E144" s="157"/>
      <c r="F144" s="157">
        <v>12</v>
      </c>
      <c r="G144" s="157">
        <v>48.6</v>
      </c>
      <c r="H144" s="157"/>
      <c r="I144" s="157"/>
      <c r="J144" s="157"/>
      <c r="K144" s="157"/>
      <c r="L144" s="157">
        <v>3.15</v>
      </c>
      <c r="M144" s="157">
        <v>1.65</v>
      </c>
      <c r="N144" s="157">
        <v>1.05</v>
      </c>
      <c r="O144" s="157">
        <v>0.24</v>
      </c>
    </row>
    <row r="145" spans="1:15" s="102" customFormat="1" ht="31.5" x14ac:dyDescent="0.25">
      <c r="A145" s="172" t="s">
        <v>198</v>
      </c>
      <c r="B145" s="156"/>
      <c r="C145" s="156">
        <v>265</v>
      </c>
      <c r="D145" s="157">
        <v>5.5490000000000004</v>
      </c>
      <c r="E145" s="157">
        <v>8.3680000000000003</v>
      </c>
      <c r="F145" s="157">
        <v>56.094000000000001</v>
      </c>
      <c r="G145" s="157">
        <v>327.47699999999998</v>
      </c>
      <c r="H145" s="157">
        <v>0.24099999999999999</v>
      </c>
      <c r="I145" s="157">
        <v>40</v>
      </c>
      <c r="J145" s="157">
        <v>5</v>
      </c>
      <c r="K145" s="157">
        <v>2.6389999999999998</v>
      </c>
      <c r="L145" s="157">
        <v>140.72499999999999</v>
      </c>
      <c r="M145" s="157">
        <v>108.636</v>
      </c>
      <c r="N145" s="157">
        <v>44.911000000000001</v>
      </c>
      <c r="O145" s="157">
        <v>4.1520000000000001</v>
      </c>
    </row>
    <row r="146" spans="1:15" s="102" customFormat="1" ht="15.75" x14ac:dyDescent="0.25">
      <c r="A146" s="172" t="s">
        <v>8</v>
      </c>
      <c r="B146" s="156"/>
      <c r="C146" s="156"/>
      <c r="D146" s="157"/>
      <c r="E146" s="157"/>
      <c r="F146" s="157"/>
      <c r="G146" s="157"/>
      <c r="H146" s="157"/>
      <c r="I146" s="157"/>
      <c r="J146" s="157"/>
      <c r="K146" s="157"/>
      <c r="L146" s="157"/>
      <c r="M146" s="157"/>
      <c r="N146" s="157"/>
      <c r="O146" s="157"/>
    </row>
    <row r="147" spans="1:15" s="102" customFormat="1" ht="15.75" x14ac:dyDescent="0.25">
      <c r="A147" s="172" t="s">
        <v>322</v>
      </c>
      <c r="B147" s="156" t="s">
        <v>277</v>
      </c>
      <c r="C147" s="156">
        <v>250</v>
      </c>
      <c r="D147" s="157">
        <v>3.919</v>
      </c>
      <c r="E147" s="157">
        <v>4.3710000000000004</v>
      </c>
      <c r="F147" s="157">
        <v>16.373000000000001</v>
      </c>
      <c r="G147" s="157">
        <v>122.057</v>
      </c>
      <c r="H147" s="157">
        <v>0.111</v>
      </c>
      <c r="I147" s="157">
        <v>14.2</v>
      </c>
      <c r="J147" s="157">
        <v>200</v>
      </c>
      <c r="K147" s="157">
        <v>2.028</v>
      </c>
      <c r="L147" s="157">
        <v>41.5</v>
      </c>
      <c r="M147" s="157">
        <v>97.52</v>
      </c>
      <c r="N147" s="157">
        <v>34.35</v>
      </c>
      <c r="O147" s="157">
        <v>1.726</v>
      </c>
    </row>
    <row r="148" spans="1:15" s="102" customFormat="1" ht="15.75" x14ac:dyDescent="0.25">
      <c r="A148" s="172"/>
      <c r="B148" s="156" t="s">
        <v>317</v>
      </c>
      <c r="C148" s="156">
        <v>200</v>
      </c>
      <c r="D148" s="157">
        <v>13.763999999999999</v>
      </c>
      <c r="E148" s="157">
        <v>6.0049999999999999</v>
      </c>
      <c r="F148" s="157">
        <v>23.402000000000001</v>
      </c>
      <c r="G148" s="157">
        <v>203.785</v>
      </c>
      <c r="H148" s="157">
        <v>0.224</v>
      </c>
      <c r="I148" s="157">
        <v>29.15</v>
      </c>
      <c r="J148" s="157">
        <v>486.5</v>
      </c>
      <c r="K148" s="157">
        <v>3.1070000000000002</v>
      </c>
      <c r="L148" s="157">
        <v>38.21</v>
      </c>
      <c r="M148" s="157">
        <v>225.04</v>
      </c>
      <c r="N148" s="157">
        <v>60.04</v>
      </c>
      <c r="O148" s="157">
        <v>1.7769999999999999</v>
      </c>
    </row>
    <row r="149" spans="1:15" s="102" customFormat="1" ht="15.75" x14ac:dyDescent="0.25">
      <c r="A149" s="172" t="s">
        <v>170</v>
      </c>
      <c r="B149" s="156" t="s">
        <v>49</v>
      </c>
      <c r="C149" s="156">
        <v>200</v>
      </c>
      <c r="D149" s="157"/>
      <c r="E149" s="157"/>
      <c r="F149" s="157">
        <v>9.9830000000000005</v>
      </c>
      <c r="G149" s="157">
        <v>39.911999999999999</v>
      </c>
      <c r="H149" s="157">
        <v>1E-3</v>
      </c>
      <c r="I149" s="157">
        <v>0.1</v>
      </c>
      <c r="J149" s="157"/>
      <c r="K149" s="157"/>
      <c r="L149" s="157">
        <v>4.95</v>
      </c>
      <c r="M149" s="157">
        <v>8.24</v>
      </c>
      <c r="N149" s="157">
        <v>4.4000000000000004</v>
      </c>
      <c r="O149" s="157">
        <v>0.85</v>
      </c>
    </row>
    <row r="150" spans="1:15" s="102" customFormat="1" ht="15.75" x14ac:dyDescent="0.25">
      <c r="A150" s="172"/>
      <c r="B150" s="156" t="s">
        <v>6</v>
      </c>
      <c r="C150" s="156">
        <v>40</v>
      </c>
      <c r="D150" s="157">
        <v>3.16</v>
      </c>
      <c r="E150" s="157">
        <v>0.4</v>
      </c>
      <c r="F150" s="157">
        <v>19.32</v>
      </c>
      <c r="G150" s="157">
        <v>94</v>
      </c>
      <c r="H150" s="157">
        <v>6.4000000000000001E-2</v>
      </c>
      <c r="I150" s="157"/>
      <c r="J150" s="157"/>
      <c r="K150" s="157">
        <v>0.52</v>
      </c>
      <c r="L150" s="157">
        <v>9.1999999999999993</v>
      </c>
      <c r="M150" s="157">
        <v>34.799999999999997</v>
      </c>
      <c r="N150" s="157">
        <v>13.2</v>
      </c>
      <c r="O150" s="157">
        <v>0.8</v>
      </c>
    </row>
    <row r="151" spans="1:15" s="102" customFormat="1" ht="15.75" x14ac:dyDescent="0.25">
      <c r="A151" s="172"/>
      <c r="B151" s="156" t="s">
        <v>19</v>
      </c>
      <c r="C151" s="156">
        <v>40</v>
      </c>
      <c r="D151" s="157">
        <v>2.64</v>
      </c>
      <c r="E151" s="157">
        <v>0.48</v>
      </c>
      <c r="F151" s="157">
        <v>13.68</v>
      </c>
      <c r="G151" s="157">
        <v>69.599999999999994</v>
      </c>
      <c r="H151" s="157">
        <v>0.08</v>
      </c>
      <c r="I151" s="157"/>
      <c r="J151" s="157">
        <v>2.4</v>
      </c>
      <c r="K151" s="157">
        <v>0.88</v>
      </c>
      <c r="L151" s="157">
        <v>14</v>
      </c>
      <c r="M151" s="157">
        <v>63.2</v>
      </c>
      <c r="N151" s="157">
        <v>18.8</v>
      </c>
      <c r="O151" s="157">
        <v>1.56</v>
      </c>
    </row>
    <row r="152" spans="1:15" s="102" customFormat="1" ht="15.75" x14ac:dyDescent="0.25">
      <c r="A152" s="172">
        <v>0</v>
      </c>
      <c r="B152" s="156" t="s">
        <v>163</v>
      </c>
      <c r="C152" s="156">
        <v>200</v>
      </c>
      <c r="D152" s="157">
        <v>1</v>
      </c>
      <c r="E152" s="157">
        <v>0.2</v>
      </c>
      <c r="F152" s="157">
        <v>20.2</v>
      </c>
      <c r="G152" s="157">
        <v>92</v>
      </c>
      <c r="H152" s="157">
        <v>0.02</v>
      </c>
      <c r="I152" s="157">
        <v>40</v>
      </c>
      <c r="J152" s="157"/>
      <c r="K152" s="157">
        <v>0.2</v>
      </c>
      <c r="L152" s="157">
        <v>14</v>
      </c>
      <c r="M152" s="157">
        <v>14</v>
      </c>
      <c r="N152" s="157">
        <v>8</v>
      </c>
      <c r="O152" s="157">
        <v>2.8</v>
      </c>
    </row>
    <row r="153" spans="1:15" s="102" customFormat="1" ht="15.75" x14ac:dyDescent="0.25">
      <c r="A153" s="172"/>
      <c r="B153" s="156"/>
      <c r="C153" s="156"/>
      <c r="D153" s="157"/>
      <c r="E153" s="157"/>
      <c r="F153" s="157"/>
      <c r="G153" s="157"/>
      <c r="H153" s="157"/>
      <c r="I153" s="157"/>
      <c r="J153" s="157"/>
      <c r="K153" s="157"/>
      <c r="L153" s="157"/>
      <c r="M153" s="157"/>
      <c r="N153" s="157"/>
      <c r="O153" s="157"/>
    </row>
    <row r="154" spans="1:15" s="102" customFormat="1" ht="15.75" x14ac:dyDescent="0.25">
      <c r="A154" s="172" t="s">
        <v>20</v>
      </c>
      <c r="B154" s="156"/>
      <c r="C154" s="156">
        <f>SUM(C147:C153)</f>
        <v>930</v>
      </c>
      <c r="D154" s="157">
        <f t="shared" ref="D154:O154" si="14">SUM(D147:D153)</f>
        <v>24.483000000000001</v>
      </c>
      <c r="E154" s="157">
        <f t="shared" si="14"/>
        <v>11.456000000000001</v>
      </c>
      <c r="F154" s="157">
        <f t="shared" si="14"/>
        <v>102.95800000000001</v>
      </c>
      <c r="G154" s="157">
        <f t="shared" si="14"/>
        <v>621.35399999999993</v>
      </c>
      <c r="H154" s="157">
        <f t="shared" si="14"/>
        <v>0.5</v>
      </c>
      <c r="I154" s="157">
        <f t="shared" si="14"/>
        <v>83.449999999999989</v>
      </c>
      <c r="J154" s="157">
        <f t="shared" si="14"/>
        <v>688.9</v>
      </c>
      <c r="K154" s="157">
        <f t="shared" si="14"/>
        <v>6.7349999999999994</v>
      </c>
      <c r="L154" s="157">
        <f t="shared" si="14"/>
        <v>121.86000000000001</v>
      </c>
      <c r="M154" s="157">
        <f t="shared" si="14"/>
        <v>442.8</v>
      </c>
      <c r="N154" s="157">
        <f t="shared" si="14"/>
        <v>138.79000000000002</v>
      </c>
      <c r="O154" s="157">
        <f t="shared" si="14"/>
        <v>9.5129999999999981</v>
      </c>
    </row>
    <row r="155" spans="1:15" s="102" customFormat="1" ht="15.75" x14ac:dyDescent="0.25">
      <c r="A155" s="172" t="s">
        <v>43</v>
      </c>
      <c r="B155" s="156"/>
      <c r="C155" s="156"/>
      <c r="D155" s="157"/>
      <c r="E155" s="157"/>
      <c r="F155" s="157"/>
      <c r="G155" s="157"/>
      <c r="H155" s="157"/>
      <c r="I155" s="157"/>
      <c r="J155" s="157"/>
      <c r="K155" s="157"/>
      <c r="L155" s="157"/>
      <c r="M155" s="157"/>
      <c r="N155" s="157"/>
      <c r="O155" s="157"/>
    </row>
    <row r="156" spans="1:15" s="102" customFormat="1" ht="15.75" x14ac:dyDescent="0.25">
      <c r="A156" s="172" t="s">
        <v>238</v>
      </c>
      <c r="B156" s="156" t="s">
        <v>239</v>
      </c>
      <c r="C156" s="156">
        <v>50</v>
      </c>
      <c r="D156" s="157">
        <v>4.4740000000000002</v>
      </c>
      <c r="E156" s="157">
        <v>8.1679999999999993</v>
      </c>
      <c r="F156" s="157">
        <v>23.893999999999998</v>
      </c>
      <c r="G156" s="157">
        <v>186.87700000000001</v>
      </c>
      <c r="H156" s="157">
        <v>0.221</v>
      </c>
      <c r="I156" s="157"/>
      <c r="J156" s="157">
        <v>5</v>
      </c>
      <c r="K156" s="157">
        <v>2.4390000000000001</v>
      </c>
      <c r="L156" s="157">
        <v>123.575</v>
      </c>
      <c r="M156" s="157">
        <v>92.986000000000004</v>
      </c>
      <c r="N156" s="157">
        <v>35.860999999999997</v>
      </c>
      <c r="O156" s="157">
        <v>1.1120000000000001</v>
      </c>
    </row>
    <row r="157" spans="1:15" s="102" customFormat="1" ht="15.75" x14ac:dyDescent="0.25">
      <c r="A157" s="172" t="s">
        <v>242</v>
      </c>
      <c r="B157" s="156" t="s">
        <v>243</v>
      </c>
      <c r="C157" s="156">
        <v>200</v>
      </c>
      <c r="D157" s="157">
        <v>0.45600000000000002</v>
      </c>
      <c r="E157" s="157">
        <v>0.152</v>
      </c>
      <c r="F157" s="157">
        <v>15.116</v>
      </c>
      <c r="G157" s="157">
        <v>69.14</v>
      </c>
      <c r="H157" s="157">
        <v>1.7999999999999999E-2</v>
      </c>
      <c r="I157" s="157">
        <v>80</v>
      </c>
      <c r="J157" s="157">
        <v>65.36</v>
      </c>
      <c r="K157" s="157">
        <v>0.34399999999999997</v>
      </c>
      <c r="L157" s="157">
        <v>11.2</v>
      </c>
      <c r="M157" s="157">
        <v>11.68</v>
      </c>
      <c r="N157" s="157">
        <v>4.72</v>
      </c>
      <c r="O157" s="157">
        <v>0.498</v>
      </c>
    </row>
    <row r="158" spans="1:15" s="102" customFormat="1" ht="15.75" x14ac:dyDescent="0.25">
      <c r="A158" s="172"/>
      <c r="B158" s="156" t="s">
        <v>42</v>
      </c>
      <c r="C158" s="156">
        <v>15</v>
      </c>
      <c r="D158" s="157">
        <v>7.4999999999999997E-2</v>
      </c>
      <c r="E158" s="157"/>
      <c r="F158" s="157">
        <v>12</v>
      </c>
      <c r="G158" s="157">
        <v>48.6</v>
      </c>
      <c r="H158" s="157"/>
      <c r="I158" s="157"/>
      <c r="J158" s="157"/>
      <c r="K158" s="157"/>
      <c r="L158" s="157">
        <v>3.15</v>
      </c>
      <c r="M158" s="157">
        <v>1.65</v>
      </c>
      <c r="N158" s="157">
        <v>1.05</v>
      </c>
      <c r="O158" s="157">
        <v>0.24</v>
      </c>
    </row>
    <row r="159" spans="1:15" s="102" customFormat="1" ht="31.5" x14ac:dyDescent="0.25">
      <c r="A159" s="172" t="s">
        <v>44</v>
      </c>
      <c r="B159" s="156"/>
      <c r="C159" s="156">
        <f>SUM(C156:C158)</f>
        <v>265</v>
      </c>
      <c r="D159" s="157">
        <f t="shared" ref="D159:O159" si="15">SUM(D156:D158)</f>
        <v>5.0050000000000008</v>
      </c>
      <c r="E159" s="157">
        <f t="shared" si="15"/>
        <v>8.3199999999999985</v>
      </c>
      <c r="F159" s="157">
        <f t="shared" si="15"/>
        <v>51.01</v>
      </c>
      <c r="G159" s="157">
        <f t="shared" si="15"/>
        <v>304.61700000000002</v>
      </c>
      <c r="H159" s="157">
        <f t="shared" si="15"/>
        <v>0.23899999999999999</v>
      </c>
      <c r="I159" s="157">
        <f t="shared" si="15"/>
        <v>80</v>
      </c>
      <c r="J159" s="157">
        <f t="shared" si="15"/>
        <v>70.36</v>
      </c>
      <c r="K159" s="157">
        <f t="shared" si="15"/>
        <v>2.7829999999999999</v>
      </c>
      <c r="L159" s="157">
        <f t="shared" si="15"/>
        <v>137.92500000000001</v>
      </c>
      <c r="M159" s="157">
        <f t="shared" si="15"/>
        <v>106.316</v>
      </c>
      <c r="N159" s="157">
        <f t="shared" si="15"/>
        <v>41.630999999999993</v>
      </c>
      <c r="O159" s="157">
        <f t="shared" si="15"/>
        <v>1.85</v>
      </c>
    </row>
    <row r="160" spans="1:15" s="102" customFormat="1" ht="31.5" x14ac:dyDescent="0.25">
      <c r="A160" s="172" t="s">
        <v>203</v>
      </c>
      <c r="B160" s="156"/>
      <c r="C160" s="156">
        <f>C159+C154+C145+C140</f>
        <v>2065</v>
      </c>
      <c r="D160" s="157">
        <f>D159+D154+D145+D140</f>
        <v>55.484999999999999</v>
      </c>
      <c r="E160" s="157">
        <f t="shared" ref="E160:O160" si="16">E159+E154+E145+E140</f>
        <v>48.37</v>
      </c>
      <c r="F160" s="157">
        <f t="shared" si="16"/>
        <v>268.18799999999999</v>
      </c>
      <c r="G160" s="157">
        <f t="shared" si="16"/>
        <v>1754.395</v>
      </c>
      <c r="H160" s="157">
        <f t="shared" si="16"/>
        <v>1.246</v>
      </c>
      <c r="I160" s="157">
        <f t="shared" si="16"/>
        <v>227.56</v>
      </c>
      <c r="J160" s="157">
        <f t="shared" si="16"/>
        <v>1047.76</v>
      </c>
      <c r="K160" s="157">
        <f t="shared" si="16"/>
        <v>17.480999999999998</v>
      </c>
      <c r="L160" s="157">
        <f t="shared" si="16"/>
        <v>522.66099999999994</v>
      </c>
      <c r="M160" s="157">
        <f t="shared" si="16"/>
        <v>994.10899999999992</v>
      </c>
      <c r="N160" s="157">
        <f t="shared" si="16"/>
        <v>294.459</v>
      </c>
      <c r="O160" s="157">
        <f t="shared" si="16"/>
        <v>24.426999999999996</v>
      </c>
    </row>
    <row r="161" spans="1:15" s="102" customFormat="1" ht="31.5" x14ac:dyDescent="0.25">
      <c r="A161" s="172" t="s">
        <v>26</v>
      </c>
      <c r="B161" s="156"/>
      <c r="C161" s="156"/>
      <c r="D161" s="157"/>
      <c r="E161" s="157"/>
      <c r="F161" s="157"/>
      <c r="G161" s="157"/>
      <c r="H161" s="157"/>
      <c r="I161" s="157"/>
      <c r="J161" s="157"/>
      <c r="K161" s="157"/>
      <c r="L161" s="157"/>
      <c r="M161" s="157"/>
      <c r="N161" s="157"/>
      <c r="O161" s="157"/>
    </row>
    <row r="162" spans="1:15" s="102" customFormat="1" ht="15.75" x14ac:dyDescent="0.25">
      <c r="A162" s="172" t="s">
        <v>33</v>
      </c>
      <c r="B162" s="156" t="s">
        <v>32</v>
      </c>
      <c r="C162" s="156" t="s">
        <v>0</v>
      </c>
      <c r="D162" s="157" t="s">
        <v>1</v>
      </c>
      <c r="E162" s="157"/>
      <c r="F162" s="157"/>
      <c r="G162" s="157" t="s">
        <v>31</v>
      </c>
      <c r="H162" s="157" t="s">
        <v>9</v>
      </c>
      <c r="I162" s="157"/>
      <c r="J162" s="157"/>
      <c r="K162" s="157"/>
      <c r="L162" s="157" t="s">
        <v>10</v>
      </c>
      <c r="M162" s="157"/>
      <c r="N162" s="157"/>
      <c r="O162" s="157"/>
    </row>
    <row r="163" spans="1:15" s="102" customFormat="1" ht="15.75" x14ac:dyDescent="0.25">
      <c r="A163" s="172"/>
      <c r="B163" s="156"/>
      <c r="C163" s="156"/>
      <c r="D163" s="157" t="s">
        <v>2</v>
      </c>
      <c r="E163" s="157" t="s">
        <v>3</v>
      </c>
      <c r="F163" s="157" t="s">
        <v>4</v>
      </c>
      <c r="G163" s="157"/>
      <c r="H163" s="157" t="s">
        <v>11</v>
      </c>
      <c r="I163" s="157" t="s">
        <v>12</v>
      </c>
      <c r="J163" s="157" t="s">
        <v>13</v>
      </c>
      <c r="K163" s="157" t="s">
        <v>14</v>
      </c>
      <c r="L163" s="157" t="s">
        <v>15</v>
      </c>
      <c r="M163" s="157" t="s">
        <v>16</v>
      </c>
      <c r="N163" s="157" t="s">
        <v>17</v>
      </c>
      <c r="O163" s="157" t="s">
        <v>18</v>
      </c>
    </row>
    <row r="164" spans="1:15" s="102" customFormat="1" ht="15.75" x14ac:dyDescent="0.25">
      <c r="A164" s="172" t="s">
        <v>21</v>
      </c>
      <c r="B164" s="156"/>
      <c r="C164" s="156"/>
      <c r="D164" s="157"/>
      <c r="E164" s="157"/>
      <c r="F164" s="157"/>
      <c r="G164" s="157"/>
      <c r="H164" s="157"/>
      <c r="I164" s="157"/>
      <c r="J164" s="157"/>
      <c r="K164" s="157"/>
      <c r="L164" s="157"/>
      <c r="M164" s="157"/>
      <c r="N164" s="157"/>
      <c r="O164" s="157"/>
    </row>
    <row r="165" spans="1:15" s="102" customFormat="1" ht="15.75" x14ac:dyDescent="0.25">
      <c r="A165" s="172" t="s">
        <v>48</v>
      </c>
      <c r="B165" s="156" t="s">
        <v>248</v>
      </c>
      <c r="C165" s="156">
        <v>60</v>
      </c>
      <c r="D165" s="157">
        <v>0.42</v>
      </c>
      <c r="E165" s="157">
        <v>0.06</v>
      </c>
      <c r="F165" s="157">
        <v>1.1399999999999999</v>
      </c>
      <c r="G165" s="157">
        <v>6.6</v>
      </c>
      <c r="H165" s="157">
        <v>1.7999999999999999E-2</v>
      </c>
      <c r="I165" s="157">
        <v>4.2</v>
      </c>
      <c r="J165" s="157"/>
      <c r="K165" s="157">
        <v>0.06</v>
      </c>
      <c r="L165" s="157">
        <v>10.199999999999999</v>
      </c>
      <c r="M165" s="157">
        <v>18</v>
      </c>
      <c r="N165" s="157">
        <v>8.4</v>
      </c>
      <c r="O165" s="157">
        <v>0.3</v>
      </c>
    </row>
    <row r="166" spans="1:15" s="102" customFormat="1" ht="15.75" x14ac:dyDescent="0.25">
      <c r="A166" s="172" t="s">
        <v>160</v>
      </c>
      <c r="B166" s="156" t="s">
        <v>261</v>
      </c>
      <c r="C166" s="156">
        <v>90</v>
      </c>
      <c r="D166" s="157">
        <v>16.343</v>
      </c>
      <c r="E166" s="157">
        <v>16.547000000000001</v>
      </c>
      <c r="F166" s="157">
        <v>14.286</v>
      </c>
      <c r="G166" s="157">
        <v>271.34899999999999</v>
      </c>
      <c r="H166" s="157">
        <v>0.127</v>
      </c>
      <c r="I166" s="157">
        <v>0.52800000000000002</v>
      </c>
      <c r="J166" s="157"/>
      <c r="K166" s="157">
        <v>4.6820000000000004</v>
      </c>
      <c r="L166" s="157">
        <v>19.899999999999999</v>
      </c>
      <c r="M166" s="157">
        <v>26.13</v>
      </c>
      <c r="N166" s="157">
        <v>26.34</v>
      </c>
      <c r="O166" s="157">
        <v>2.8149999999999999</v>
      </c>
    </row>
    <row r="167" spans="1:15" s="102" customFormat="1" ht="15.75" x14ac:dyDescent="0.25">
      <c r="A167" s="172" t="s">
        <v>278</v>
      </c>
      <c r="B167" s="156" t="s">
        <v>46</v>
      </c>
      <c r="C167" s="156">
        <v>160</v>
      </c>
      <c r="D167" s="157">
        <v>2.5369999999999999</v>
      </c>
      <c r="E167" s="157">
        <v>8.375</v>
      </c>
      <c r="F167" s="157">
        <v>19.632000000000001</v>
      </c>
      <c r="G167" s="157">
        <v>164.96799999999999</v>
      </c>
      <c r="H167" s="157">
        <v>0.13500000000000001</v>
      </c>
      <c r="I167" s="157">
        <v>19.05</v>
      </c>
      <c r="J167" s="157">
        <v>720</v>
      </c>
      <c r="K167" s="157">
        <v>3.83</v>
      </c>
      <c r="L167" s="157">
        <v>25.776</v>
      </c>
      <c r="M167" s="157">
        <v>75.432000000000002</v>
      </c>
      <c r="N167" s="157">
        <v>34.444000000000003</v>
      </c>
      <c r="O167" s="157">
        <v>1.143</v>
      </c>
    </row>
    <row r="168" spans="1:15" s="102" customFormat="1" ht="15.75" x14ac:dyDescent="0.25">
      <c r="A168" s="172" t="s">
        <v>170</v>
      </c>
      <c r="B168" s="156" t="s">
        <v>49</v>
      </c>
      <c r="C168" s="156">
        <v>200</v>
      </c>
      <c r="D168" s="157"/>
      <c r="E168" s="157"/>
      <c r="F168" s="157">
        <v>9.9830000000000005</v>
      </c>
      <c r="G168" s="157">
        <v>39.911999999999999</v>
      </c>
      <c r="H168" s="157">
        <v>1E-3</v>
      </c>
      <c r="I168" s="157">
        <v>0.1</v>
      </c>
      <c r="J168" s="157"/>
      <c r="K168" s="157"/>
      <c r="L168" s="157">
        <v>4.95</v>
      </c>
      <c r="M168" s="157">
        <v>8.24</v>
      </c>
      <c r="N168" s="157">
        <v>4.4000000000000004</v>
      </c>
      <c r="O168" s="157">
        <v>0.85</v>
      </c>
    </row>
    <row r="169" spans="1:15" s="102" customFormat="1" ht="15.75" x14ac:dyDescent="0.25">
      <c r="A169" s="172"/>
      <c r="B169" s="156" t="s">
        <v>6</v>
      </c>
      <c r="C169" s="156">
        <v>40</v>
      </c>
      <c r="D169" s="157">
        <v>3.16</v>
      </c>
      <c r="E169" s="157">
        <v>0.4</v>
      </c>
      <c r="F169" s="157">
        <v>19.32</v>
      </c>
      <c r="G169" s="157">
        <v>94</v>
      </c>
      <c r="H169" s="157">
        <v>6.4000000000000001E-2</v>
      </c>
      <c r="I169" s="157"/>
      <c r="J169" s="157"/>
      <c r="K169" s="157">
        <v>0.52</v>
      </c>
      <c r="L169" s="157">
        <v>9.1999999999999993</v>
      </c>
      <c r="M169" s="157">
        <v>34.799999999999997</v>
      </c>
      <c r="N169" s="157">
        <v>13.2</v>
      </c>
      <c r="O169" s="157">
        <v>0.8</v>
      </c>
    </row>
    <row r="170" spans="1:15" s="102" customFormat="1" ht="15.75" x14ac:dyDescent="0.25">
      <c r="A170" s="172"/>
      <c r="B170" s="156" t="s">
        <v>19</v>
      </c>
      <c r="C170" s="156">
        <v>25</v>
      </c>
      <c r="D170" s="157">
        <v>1.65</v>
      </c>
      <c r="E170" s="157">
        <v>0.3</v>
      </c>
      <c r="F170" s="157">
        <v>8.5500000000000007</v>
      </c>
      <c r="G170" s="157">
        <v>43.5</v>
      </c>
      <c r="H170" s="157">
        <v>0.05</v>
      </c>
      <c r="I170" s="157"/>
      <c r="J170" s="157">
        <v>1.5</v>
      </c>
      <c r="K170" s="157">
        <v>0.55000000000000004</v>
      </c>
      <c r="L170" s="157">
        <v>8.75</v>
      </c>
      <c r="M170" s="157">
        <v>39.5</v>
      </c>
      <c r="N170" s="157">
        <v>11.75</v>
      </c>
      <c r="O170" s="157">
        <v>0.97499999999999998</v>
      </c>
    </row>
    <row r="171" spans="1:15" s="102" customFormat="1" ht="15.75" x14ac:dyDescent="0.25">
      <c r="A171" s="172">
        <v>0</v>
      </c>
      <c r="B171" s="156" t="s">
        <v>163</v>
      </c>
      <c r="C171" s="156">
        <v>200</v>
      </c>
      <c r="D171" s="157">
        <v>1</v>
      </c>
      <c r="E171" s="157">
        <v>0.2</v>
      </c>
      <c r="F171" s="157">
        <v>20.2</v>
      </c>
      <c r="G171" s="157">
        <v>92</v>
      </c>
      <c r="H171" s="157">
        <v>0.02</v>
      </c>
      <c r="I171" s="157">
        <v>40</v>
      </c>
      <c r="J171" s="157"/>
      <c r="K171" s="157">
        <v>0.2</v>
      </c>
      <c r="L171" s="157">
        <v>14</v>
      </c>
      <c r="M171" s="157">
        <v>14</v>
      </c>
      <c r="N171" s="157">
        <v>8</v>
      </c>
      <c r="O171" s="157">
        <v>2.8</v>
      </c>
    </row>
    <row r="172" spans="1:15" s="101" customFormat="1" ht="31.5" x14ac:dyDescent="0.2">
      <c r="A172" s="172" t="s">
        <v>196</v>
      </c>
      <c r="B172" s="156"/>
      <c r="C172" s="156">
        <v>775</v>
      </c>
      <c r="D172" s="157">
        <v>25.11</v>
      </c>
      <c r="E172" s="157">
        <v>25.882000000000001</v>
      </c>
      <c r="F172" s="157">
        <v>93.111000000000004</v>
      </c>
      <c r="G172" s="157">
        <v>712.32899999999995</v>
      </c>
      <c r="H172" s="157">
        <v>0.41499999999999998</v>
      </c>
      <c r="I172" s="157">
        <v>63.878</v>
      </c>
      <c r="J172" s="157">
        <v>721.5</v>
      </c>
      <c r="K172" s="157">
        <v>9.8420000000000005</v>
      </c>
      <c r="L172" s="157">
        <v>92.775999999999996</v>
      </c>
      <c r="M172" s="157">
        <v>216.102</v>
      </c>
      <c r="N172" s="157">
        <v>106.53400000000001</v>
      </c>
      <c r="O172" s="157">
        <v>9.6829999999999998</v>
      </c>
    </row>
    <row r="173" spans="1:15" s="102" customFormat="1" ht="15.75" x14ac:dyDescent="0.25">
      <c r="A173" s="172" t="s">
        <v>197</v>
      </c>
      <c r="B173" s="156"/>
      <c r="C173" s="156"/>
      <c r="D173" s="157"/>
      <c r="E173" s="157"/>
      <c r="F173" s="157"/>
      <c r="G173" s="157"/>
      <c r="H173" s="157"/>
      <c r="I173" s="157"/>
      <c r="J173" s="157"/>
      <c r="K173" s="157"/>
      <c r="L173" s="157"/>
      <c r="M173" s="157"/>
      <c r="N173" s="157"/>
      <c r="O173" s="157"/>
    </row>
    <row r="174" spans="1:15" s="102" customFormat="1" ht="15.75" x14ac:dyDescent="0.25">
      <c r="A174" s="172" t="s">
        <v>238</v>
      </c>
      <c r="B174" s="156" t="s">
        <v>239</v>
      </c>
      <c r="C174" s="156">
        <v>50</v>
      </c>
      <c r="D174" s="157">
        <v>4.4740000000000002</v>
      </c>
      <c r="E174" s="157">
        <v>8.1679999999999993</v>
      </c>
      <c r="F174" s="157">
        <v>23.893999999999998</v>
      </c>
      <c r="G174" s="157">
        <v>186.87700000000001</v>
      </c>
      <c r="H174" s="157">
        <v>0.221</v>
      </c>
      <c r="I174" s="157"/>
      <c r="J174" s="157">
        <v>5</v>
      </c>
      <c r="K174" s="157">
        <v>2.4390000000000001</v>
      </c>
      <c r="L174" s="157">
        <v>123.575</v>
      </c>
      <c r="M174" s="157">
        <v>92.986000000000004</v>
      </c>
      <c r="N174" s="157">
        <v>35.860999999999997</v>
      </c>
      <c r="O174" s="157">
        <v>1.1120000000000001</v>
      </c>
    </row>
    <row r="175" spans="1:15" s="102" customFormat="1" ht="15.75" x14ac:dyDescent="0.25">
      <c r="A175" s="172">
        <v>0</v>
      </c>
      <c r="B175" s="156" t="s">
        <v>163</v>
      </c>
      <c r="C175" s="156">
        <v>200</v>
      </c>
      <c r="D175" s="157">
        <v>1</v>
      </c>
      <c r="E175" s="157">
        <v>0.2</v>
      </c>
      <c r="F175" s="157">
        <v>20.2</v>
      </c>
      <c r="G175" s="157">
        <v>92</v>
      </c>
      <c r="H175" s="157">
        <v>0.02</v>
      </c>
      <c r="I175" s="157">
        <v>40</v>
      </c>
      <c r="J175" s="157"/>
      <c r="K175" s="157">
        <v>0.2</v>
      </c>
      <c r="L175" s="157">
        <v>14</v>
      </c>
      <c r="M175" s="157">
        <v>14</v>
      </c>
      <c r="N175" s="157">
        <v>8</v>
      </c>
      <c r="O175" s="157">
        <v>2.8</v>
      </c>
    </row>
    <row r="176" spans="1:15" s="102" customFormat="1" ht="15.75" x14ac:dyDescent="0.25">
      <c r="A176" s="172"/>
      <c r="B176" s="156" t="s">
        <v>42</v>
      </c>
      <c r="C176" s="156">
        <v>15</v>
      </c>
      <c r="D176" s="157">
        <v>7.4999999999999997E-2</v>
      </c>
      <c r="E176" s="157"/>
      <c r="F176" s="157">
        <v>12</v>
      </c>
      <c r="G176" s="157">
        <v>48.6</v>
      </c>
      <c r="H176" s="157"/>
      <c r="I176" s="157"/>
      <c r="J176" s="157"/>
      <c r="K176" s="157"/>
      <c r="L176" s="157">
        <v>3.15</v>
      </c>
      <c r="M176" s="157">
        <v>1.65</v>
      </c>
      <c r="N176" s="157">
        <v>1.05</v>
      </c>
      <c r="O176" s="157">
        <v>0.24</v>
      </c>
    </row>
    <row r="177" spans="1:15" s="102" customFormat="1" ht="31.5" x14ac:dyDescent="0.25">
      <c r="A177" s="172" t="s">
        <v>198</v>
      </c>
      <c r="B177" s="156"/>
      <c r="C177" s="156">
        <v>265</v>
      </c>
      <c r="D177" s="157">
        <v>5.5490000000000004</v>
      </c>
      <c r="E177" s="157">
        <v>8.3680000000000003</v>
      </c>
      <c r="F177" s="157">
        <v>56.094000000000001</v>
      </c>
      <c r="G177" s="157">
        <v>327.47699999999998</v>
      </c>
      <c r="H177" s="157">
        <v>0.24099999999999999</v>
      </c>
      <c r="I177" s="157">
        <v>40</v>
      </c>
      <c r="J177" s="157">
        <v>5</v>
      </c>
      <c r="K177" s="157">
        <v>2.6389999999999998</v>
      </c>
      <c r="L177" s="157">
        <v>140.72499999999999</v>
      </c>
      <c r="M177" s="157">
        <v>108.636</v>
      </c>
      <c r="N177" s="157">
        <v>44.911000000000001</v>
      </c>
      <c r="O177" s="157">
        <v>4.1520000000000001</v>
      </c>
    </row>
    <row r="178" spans="1:15" s="102" customFormat="1" ht="15.75" x14ac:dyDescent="0.25">
      <c r="A178" s="172" t="s">
        <v>8</v>
      </c>
      <c r="B178" s="156"/>
      <c r="C178" s="156"/>
      <c r="D178" s="157"/>
      <c r="E178" s="157"/>
      <c r="F178" s="157"/>
      <c r="G178" s="157"/>
      <c r="H178" s="157"/>
      <c r="I178" s="157"/>
      <c r="J178" s="157"/>
      <c r="K178" s="157"/>
      <c r="L178" s="157"/>
      <c r="M178" s="157"/>
      <c r="N178" s="157"/>
      <c r="O178" s="157"/>
    </row>
    <row r="179" spans="1:15" s="102" customFormat="1" ht="15.75" x14ac:dyDescent="0.25">
      <c r="A179" s="172" t="s">
        <v>279</v>
      </c>
      <c r="B179" s="156" t="s">
        <v>126</v>
      </c>
      <c r="C179" s="156">
        <v>250</v>
      </c>
      <c r="D179" s="157">
        <v>1.847</v>
      </c>
      <c r="E179" s="157">
        <v>5.2590000000000003</v>
      </c>
      <c r="F179" s="157">
        <v>11.055</v>
      </c>
      <c r="G179" s="157">
        <v>99.454999999999998</v>
      </c>
      <c r="H179" s="157">
        <v>8.5000000000000006E-2</v>
      </c>
      <c r="I179" s="157">
        <v>21.2</v>
      </c>
      <c r="J179" s="157">
        <v>203.5</v>
      </c>
      <c r="K179" s="157">
        <v>2.3439999999999999</v>
      </c>
      <c r="L179" s="157">
        <v>25.48</v>
      </c>
      <c r="M179" s="157">
        <v>51.69</v>
      </c>
      <c r="N179" s="157">
        <v>21.59</v>
      </c>
      <c r="O179" s="157">
        <v>0.79800000000000004</v>
      </c>
    </row>
    <row r="180" spans="1:15" s="102" customFormat="1" ht="15.75" x14ac:dyDescent="0.25">
      <c r="A180" s="172" t="s">
        <v>275</v>
      </c>
      <c r="B180" s="156" t="s">
        <v>276</v>
      </c>
      <c r="C180" s="156">
        <v>150</v>
      </c>
      <c r="D180" s="157">
        <v>14.224</v>
      </c>
      <c r="E180" s="157">
        <v>15.877000000000001</v>
      </c>
      <c r="F180" s="157">
        <v>0.78400000000000003</v>
      </c>
      <c r="G180" s="157">
        <v>202.81299999999999</v>
      </c>
      <c r="H180" s="157">
        <v>7.8E-2</v>
      </c>
      <c r="I180" s="157"/>
      <c r="J180" s="157">
        <v>280</v>
      </c>
      <c r="K180" s="157">
        <v>1.992</v>
      </c>
      <c r="L180" s="157">
        <v>62.545999999999999</v>
      </c>
      <c r="M180" s="157">
        <v>215.29300000000001</v>
      </c>
      <c r="N180" s="157">
        <v>13.497</v>
      </c>
      <c r="O180" s="157">
        <v>2.8069999999999999</v>
      </c>
    </row>
    <row r="181" spans="1:15" s="102" customFormat="1" ht="15.75" x14ac:dyDescent="0.25">
      <c r="A181" s="172"/>
      <c r="B181" s="156" t="s">
        <v>280</v>
      </c>
      <c r="C181" s="156">
        <v>60</v>
      </c>
      <c r="D181" s="157">
        <v>1.86</v>
      </c>
      <c r="E181" s="157">
        <v>0.12</v>
      </c>
      <c r="F181" s="157">
        <v>3.9</v>
      </c>
      <c r="G181" s="157">
        <v>24</v>
      </c>
      <c r="H181" s="157">
        <v>6.6000000000000003E-2</v>
      </c>
      <c r="I181" s="157">
        <v>6</v>
      </c>
      <c r="J181" s="157">
        <v>30</v>
      </c>
      <c r="K181" s="157">
        <v>0.12</v>
      </c>
      <c r="L181" s="157">
        <v>12</v>
      </c>
      <c r="M181" s="157">
        <v>37.200000000000003</v>
      </c>
      <c r="N181" s="157">
        <v>12.6</v>
      </c>
      <c r="O181" s="157">
        <v>0.42</v>
      </c>
    </row>
    <row r="182" spans="1:15" s="102" customFormat="1" ht="15.75" x14ac:dyDescent="0.25">
      <c r="A182" s="172">
        <v>0</v>
      </c>
      <c r="B182" s="156" t="s">
        <v>163</v>
      </c>
      <c r="C182" s="156">
        <v>200</v>
      </c>
      <c r="D182" s="157">
        <v>1</v>
      </c>
      <c r="E182" s="157">
        <v>0.2</v>
      </c>
      <c r="F182" s="157">
        <v>20.2</v>
      </c>
      <c r="G182" s="157">
        <v>92</v>
      </c>
      <c r="H182" s="157">
        <v>0.02</v>
      </c>
      <c r="I182" s="157">
        <v>40</v>
      </c>
      <c r="J182" s="157"/>
      <c r="K182" s="157">
        <v>0.2</v>
      </c>
      <c r="L182" s="157">
        <v>14</v>
      </c>
      <c r="M182" s="157">
        <v>14</v>
      </c>
      <c r="N182" s="157">
        <v>8</v>
      </c>
      <c r="O182" s="157">
        <v>2.8</v>
      </c>
    </row>
    <row r="183" spans="1:15" s="102" customFormat="1" ht="15.75" x14ac:dyDescent="0.25">
      <c r="A183" s="172">
        <v>0</v>
      </c>
      <c r="B183" s="156" t="s">
        <v>6</v>
      </c>
      <c r="C183" s="156">
        <v>60</v>
      </c>
      <c r="D183" s="157">
        <v>4.74</v>
      </c>
      <c r="E183" s="157">
        <v>0.6</v>
      </c>
      <c r="F183" s="157">
        <v>28.98</v>
      </c>
      <c r="G183" s="157">
        <v>141</v>
      </c>
      <c r="H183" s="157">
        <v>9.6000000000000002E-2</v>
      </c>
      <c r="I183" s="157"/>
      <c r="J183" s="157"/>
      <c r="K183" s="157">
        <v>0.78</v>
      </c>
      <c r="L183" s="157">
        <v>13.8</v>
      </c>
      <c r="M183" s="157">
        <v>52.2</v>
      </c>
      <c r="N183" s="157">
        <v>19.8</v>
      </c>
      <c r="O183" s="157">
        <v>1.2</v>
      </c>
    </row>
    <row r="184" spans="1:15" s="102" customFormat="1" ht="15.75" x14ac:dyDescent="0.25">
      <c r="A184" s="172"/>
      <c r="B184" s="156" t="s">
        <v>19</v>
      </c>
      <c r="C184" s="156">
        <v>20</v>
      </c>
      <c r="D184" s="157">
        <v>1.32</v>
      </c>
      <c r="E184" s="157">
        <v>0.24</v>
      </c>
      <c r="F184" s="157">
        <v>6.84</v>
      </c>
      <c r="G184" s="157">
        <v>34.799999999999997</v>
      </c>
      <c r="H184" s="157">
        <v>0.04</v>
      </c>
      <c r="I184" s="157"/>
      <c r="J184" s="157">
        <v>1.2</v>
      </c>
      <c r="K184" s="157">
        <v>0.44</v>
      </c>
      <c r="L184" s="157">
        <v>7</v>
      </c>
      <c r="M184" s="157">
        <v>31.6</v>
      </c>
      <c r="N184" s="157">
        <v>9.4</v>
      </c>
      <c r="O184" s="157">
        <v>0.78</v>
      </c>
    </row>
    <row r="185" spans="1:15" s="102" customFormat="1" ht="15.75" x14ac:dyDescent="0.25">
      <c r="A185" s="172" t="s">
        <v>20</v>
      </c>
      <c r="B185" s="156"/>
      <c r="C185" s="156">
        <f>SUM(C179:C184)</f>
        <v>740</v>
      </c>
      <c r="D185" s="157">
        <f t="shared" ref="D185:O185" si="17">SUM(D179:D184)</f>
        <v>24.991</v>
      </c>
      <c r="E185" s="157">
        <f t="shared" si="17"/>
        <v>22.296000000000003</v>
      </c>
      <c r="F185" s="157">
        <f t="shared" si="17"/>
        <v>71.759</v>
      </c>
      <c r="G185" s="157">
        <f t="shared" si="17"/>
        <v>594.06799999999998</v>
      </c>
      <c r="H185" s="157">
        <f t="shared" si="17"/>
        <v>0.38499999999999995</v>
      </c>
      <c r="I185" s="157">
        <f t="shared" si="17"/>
        <v>67.2</v>
      </c>
      <c r="J185" s="157">
        <f t="shared" si="17"/>
        <v>514.70000000000005</v>
      </c>
      <c r="K185" s="157">
        <f t="shared" si="17"/>
        <v>5.8760000000000012</v>
      </c>
      <c r="L185" s="157">
        <f t="shared" si="17"/>
        <v>134.82599999999999</v>
      </c>
      <c r="M185" s="157">
        <f t="shared" si="17"/>
        <v>401.983</v>
      </c>
      <c r="N185" s="157">
        <f t="shared" si="17"/>
        <v>84.887000000000015</v>
      </c>
      <c r="O185" s="157">
        <f t="shared" si="17"/>
        <v>8.8049999999999997</v>
      </c>
    </row>
    <row r="186" spans="1:15" s="102" customFormat="1" ht="15.75" x14ac:dyDescent="0.25">
      <c r="A186" s="172" t="s">
        <v>43</v>
      </c>
      <c r="B186" s="156"/>
      <c r="C186" s="156"/>
      <c r="D186" s="157"/>
      <c r="E186" s="157"/>
      <c r="F186" s="157"/>
      <c r="G186" s="157"/>
      <c r="H186" s="157"/>
      <c r="I186" s="157"/>
      <c r="J186" s="157"/>
      <c r="K186" s="157"/>
      <c r="L186" s="157"/>
      <c r="M186" s="157"/>
      <c r="N186" s="157"/>
      <c r="O186" s="157"/>
    </row>
    <row r="187" spans="1:15" s="102" customFormat="1" ht="15.75" x14ac:dyDescent="0.25">
      <c r="A187" s="172" t="s">
        <v>238</v>
      </c>
      <c r="B187" s="156" t="s">
        <v>239</v>
      </c>
      <c r="C187" s="156">
        <v>50</v>
      </c>
      <c r="D187" s="157">
        <v>4.4740000000000002</v>
      </c>
      <c r="E187" s="157">
        <v>8.1679999999999993</v>
      </c>
      <c r="F187" s="157">
        <v>23.893999999999998</v>
      </c>
      <c r="G187" s="157">
        <v>186.87700000000001</v>
      </c>
      <c r="H187" s="157">
        <v>0.221</v>
      </c>
      <c r="I187" s="157"/>
      <c r="J187" s="157">
        <v>5</v>
      </c>
      <c r="K187" s="157">
        <v>2.4390000000000001</v>
      </c>
      <c r="L187" s="157">
        <v>123.575</v>
      </c>
      <c r="M187" s="157">
        <v>92.986000000000004</v>
      </c>
      <c r="N187" s="157">
        <v>35.860999999999997</v>
      </c>
      <c r="O187" s="157">
        <v>1.1120000000000001</v>
      </c>
    </row>
    <row r="188" spans="1:15" s="102" customFormat="1" ht="15.75" x14ac:dyDescent="0.25">
      <c r="A188" s="172" t="s">
        <v>242</v>
      </c>
      <c r="B188" s="156" t="s">
        <v>243</v>
      </c>
      <c r="C188" s="156">
        <v>200</v>
      </c>
      <c r="D188" s="157">
        <v>0.45600000000000002</v>
      </c>
      <c r="E188" s="157">
        <v>0.152</v>
      </c>
      <c r="F188" s="157">
        <v>15.116</v>
      </c>
      <c r="G188" s="157">
        <v>69.14</v>
      </c>
      <c r="H188" s="157">
        <v>1.7999999999999999E-2</v>
      </c>
      <c r="I188" s="157">
        <v>80</v>
      </c>
      <c r="J188" s="157">
        <v>65.36</v>
      </c>
      <c r="K188" s="157">
        <v>0.34399999999999997</v>
      </c>
      <c r="L188" s="157">
        <v>11.2</v>
      </c>
      <c r="M188" s="157">
        <v>11.68</v>
      </c>
      <c r="N188" s="157">
        <v>4.72</v>
      </c>
      <c r="O188" s="157">
        <v>0.498</v>
      </c>
    </row>
    <row r="189" spans="1:15" s="102" customFormat="1" ht="15.75" x14ac:dyDescent="0.25">
      <c r="A189" s="172"/>
      <c r="B189" s="156" t="s">
        <v>42</v>
      </c>
      <c r="C189" s="156">
        <v>15</v>
      </c>
      <c r="D189" s="157">
        <v>7.4999999999999997E-2</v>
      </c>
      <c r="E189" s="157"/>
      <c r="F189" s="157">
        <v>12</v>
      </c>
      <c r="G189" s="157">
        <v>48.6</v>
      </c>
      <c r="H189" s="157"/>
      <c r="I189" s="157"/>
      <c r="J189" s="157"/>
      <c r="K189" s="157"/>
      <c r="L189" s="157">
        <v>3.15</v>
      </c>
      <c r="M189" s="157">
        <v>1.65</v>
      </c>
      <c r="N189" s="157">
        <v>1.05</v>
      </c>
      <c r="O189" s="157">
        <v>0.24</v>
      </c>
    </row>
    <row r="190" spans="1:15" s="102" customFormat="1" ht="31.5" x14ac:dyDescent="0.25">
      <c r="A190" s="172" t="s">
        <v>44</v>
      </c>
      <c r="B190" s="156"/>
      <c r="C190" s="156">
        <f>SUM(C187:C189)</f>
        <v>265</v>
      </c>
      <c r="D190" s="157">
        <f t="shared" ref="D190:O190" si="18">SUM(D187:D189)</f>
        <v>5.0050000000000008</v>
      </c>
      <c r="E190" s="157">
        <f t="shared" si="18"/>
        <v>8.3199999999999985</v>
      </c>
      <c r="F190" s="157">
        <f t="shared" si="18"/>
        <v>51.01</v>
      </c>
      <c r="G190" s="157">
        <f t="shared" si="18"/>
        <v>304.61700000000002</v>
      </c>
      <c r="H190" s="157">
        <f t="shared" si="18"/>
        <v>0.23899999999999999</v>
      </c>
      <c r="I190" s="157">
        <f t="shared" si="18"/>
        <v>80</v>
      </c>
      <c r="J190" s="157">
        <f t="shared" si="18"/>
        <v>70.36</v>
      </c>
      <c r="K190" s="157">
        <f t="shared" si="18"/>
        <v>2.7829999999999999</v>
      </c>
      <c r="L190" s="157">
        <f t="shared" si="18"/>
        <v>137.92500000000001</v>
      </c>
      <c r="M190" s="157">
        <f t="shared" si="18"/>
        <v>106.316</v>
      </c>
      <c r="N190" s="157">
        <f t="shared" si="18"/>
        <v>41.630999999999993</v>
      </c>
      <c r="O190" s="157">
        <f t="shared" si="18"/>
        <v>1.85</v>
      </c>
    </row>
    <row r="191" spans="1:15" s="102" customFormat="1" ht="31.5" x14ac:dyDescent="0.25">
      <c r="A191" s="172" t="s">
        <v>204</v>
      </c>
      <c r="B191" s="156"/>
      <c r="C191" s="156">
        <f>C190+C185+C177+C172</f>
        <v>2045</v>
      </c>
      <c r="D191" s="157">
        <f t="shared" ref="D191:O191" si="19">D190+D185+D177+D172</f>
        <v>60.655000000000001</v>
      </c>
      <c r="E191" s="157">
        <f t="shared" si="19"/>
        <v>64.866</v>
      </c>
      <c r="F191" s="157">
        <f t="shared" si="19"/>
        <v>271.97399999999999</v>
      </c>
      <c r="G191" s="157">
        <f t="shared" si="19"/>
        <v>1938.4909999999998</v>
      </c>
      <c r="H191" s="157">
        <f t="shared" si="19"/>
        <v>1.2799999999999998</v>
      </c>
      <c r="I191" s="157">
        <f t="shared" si="19"/>
        <v>251.07799999999997</v>
      </c>
      <c r="J191" s="157">
        <f t="shared" si="19"/>
        <v>1311.56</v>
      </c>
      <c r="K191" s="157">
        <f t="shared" si="19"/>
        <v>21.14</v>
      </c>
      <c r="L191" s="157">
        <f t="shared" si="19"/>
        <v>506.25200000000001</v>
      </c>
      <c r="M191" s="157">
        <f t="shared" si="19"/>
        <v>833.03699999999992</v>
      </c>
      <c r="N191" s="157">
        <f t="shared" si="19"/>
        <v>277.96300000000002</v>
      </c>
      <c r="O191" s="157">
        <f t="shared" si="19"/>
        <v>24.49</v>
      </c>
    </row>
    <row r="192" spans="1:15" s="102" customFormat="1" ht="31.5" x14ac:dyDescent="0.25">
      <c r="A192" s="172" t="s">
        <v>25</v>
      </c>
      <c r="B192" s="156"/>
      <c r="C192" s="156"/>
      <c r="D192" s="157"/>
      <c r="E192" s="157"/>
      <c r="F192" s="157"/>
      <c r="G192" s="157"/>
      <c r="H192" s="157"/>
      <c r="I192" s="157"/>
      <c r="J192" s="157"/>
      <c r="K192" s="157"/>
      <c r="L192" s="157"/>
      <c r="M192" s="157"/>
      <c r="N192" s="157"/>
      <c r="O192" s="157"/>
    </row>
    <row r="193" spans="1:15" s="102" customFormat="1" ht="15.75" x14ac:dyDescent="0.25">
      <c r="A193" s="172" t="s">
        <v>33</v>
      </c>
      <c r="B193" s="156" t="s">
        <v>32</v>
      </c>
      <c r="C193" s="156" t="s">
        <v>0</v>
      </c>
      <c r="D193" s="157" t="s">
        <v>1</v>
      </c>
      <c r="E193" s="157"/>
      <c r="F193" s="157"/>
      <c r="G193" s="157" t="s">
        <v>31</v>
      </c>
      <c r="H193" s="157" t="s">
        <v>9</v>
      </c>
      <c r="I193" s="157"/>
      <c r="J193" s="157"/>
      <c r="K193" s="157"/>
      <c r="L193" s="157" t="s">
        <v>10</v>
      </c>
      <c r="M193" s="157"/>
      <c r="N193" s="157"/>
      <c r="O193" s="157"/>
    </row>
    <row r="194" spans="1:15" s="102" customFormat="1" ht="15.75" x14ac:dyDescent="0.25">
      <c r="A194" s="172"/>
      <c r="B194" s="156"/>
      <c r="C194" s="156"/>
      <c r="D194" s="157" t="s">
        <v>2</v>
      </c>
      <c r="E194" s="157" t="s">
        <v>3</v>
      </c>
      <c r="F194" s="157" t="s">
        <v>4</v>
      </c>
      <c r="G194" s="157"/>
      <c r="H194" s="157" t="s">
        <v>11</v>
      </c>
      <c r="I194" s="157" t="s">
        <v>12</v>
      </c>
      <c r="J194" s="157" t="s">
        <v>13</v>
      </c>
      <c r="K194" s="157" t="s">
        <v>14</v>
      </c>
      <c r="L194" s="157" t="s">
        <v>15</v>
      </c>
      <c r="M194" s="157" t="s">
        <v>16</v>
      </c>
      <c r="N194" s="157" t="s">
        <v>17</v>
      </c>
      <c r="O194" s="157" t="s">
        <v>18</v>
      </c>
    </row>
    <row r="195" spans="1:15" s="102" customFormat="1" ht="15.75" x14ac:dyDescent="0.25">
      <c r="A195" s="172" t="s">
        <v>21</v>
      </c>
      <c r="B195" s="156"/>
      <c r="C195" s="156"/>
      <c r="D195" s="157"/>
      <c r="E195" s="157"/>
      <c r="F195" s="157"/>
      <c r="G195" s="157"/>
      <c r="H195" s="157"/>
      <c r="I195" s="157"/>
      <c r="J195" s="157"/>
      <c r="K195" s="157"/>
      <c r="L195" s="157"/>
      <c r="M195" s="157"/>
      <c r="N195" s="157"/>
      <c r="O195" s="157"/>
    </row>
    <row r="196" spans="1:15" s="102" customFormat="1" ht="15.75" x14ac:dyDescent="0.25">
      <c r="A196" s="172" t="s">
        <v>331</v>
      </c>
      <c r="B196" s="156" t="s">
        <v>332</v>
      </c>
      <c r="C196" s="156">
        <v>70</v>
      </c>
      <c r="D196" s="157">
        <v>0.77400000000000002</v>
      </c>
      <c r="E196" s="157">
        <v>3.129</v>
      </c>
      <c r="F196" s="157">
        <v>3.2120000000000002</v>
      </c>
      <c r="G196" s="157">
        <v>45.533000000000001</v>
      </c>
      <c r="H196" s="157">
        <v>3.7999999999999999E-2</v>
      </c>
      <c r="I196" s="157">
        <v>14.1</v>
      </c>
      <c r="J196" s="157"/>
      <c r="K196" s="157">
        <v>1.702</v>
      </c>
      <c r="L196" s="157">
        <v>11.96</v>
      </c>
      <c r="M196" s="157">
        <v>22.34</v>
      </c>
      <c r="N196" s="157">
        <v>12.24</v>
      </c>
      <c r="O196" s="157">
        <v>0.57799999999999996</v>
      </c>
    </row>
    <row r="197" spans="1:15" s="102" customFormat="1" ht="15.75" x14ac:dyDescent="0.25">
      <c r="A197" s="172" t="s">
        <v>281</v>
      </c>
      <c r="B197" s="156" t="s">
        <v>282</v>
      </c>
      <c r="C197" s="156">
        <v>90</v>
      </c>
      <c r="D197" s="157">
        <v>13.605</v>
      </c>
      <c r="E197" s="157">
        <v>13.807</v>
      </c>
      <c r="F197" s="157">
        <v>8.3000000000000007</v>
      </c>
      <c r="G197" s="157">
        <v>212.494</v>
      </c>
      <c r="H197" s="157">
        <v>0.11600000000000001</v>
      </c>
      <c r="I197" s="157">
        <v>4.97</v>
      </c>
      <c r="J197" s="157">
        <v>34.9</v>
      </c>
      <c r="K197" s="157">
        <v>4.4720000000000004</v>
      </c>
      <c r="L197" s="157">
        <v>52.77</v>
      </c>
      <c r="M197" s="157">
        <v>208.22</v>
      </c>
      <c r="N197" s="157">
        <v>48.44</v>
      </c>
      <c r="O197" s="157">
        <v>1.2310000000000001</v>
      </c>
    </row>
    <row r="198" spans="1:15" s="102" customFormat="1" ht="15.75" x14ac:dyDescent="0.25">
      <c r="A198" s="172" t="s">
        <v>283</v>
      </c>
      <c r="B198" s="156" t="s">
        <v>284</v>
      </c>
      <c r="C198" s="156">
        <v>170</v>
      </c>
      <c r="D198" s="157">
        <v>3.22</v>
      </c>
      <c r="E198" s="157">
        <v>5.6390000000000002</v>
      </c>
      <c r="F198" s="157">
        <v>26.242999999999999</v>
      </c>
      <c r="G198" s="157">
        <v>168.92500000000001</v>
      </c>
      <c r="H198" s="157">
        <v>0.193</v>
      </c>
      <c r="I198" s="157">
        <v>32.200000000000003</v>
      </c>
      <c r="J198" s="157"/>
      <c r="K198" s="157">
        <v>2.3610000000000002</v>
      </c>
      <c r="L198" s="157">
        <v>23.46</v>
      </c>
      <c r="M198" s="157">
        <v>94.98</v>
      </c>
      <c r="N198" s="157">
        <v>37.47</v>
      </c>
      <c r="O198" s="157">
        <v>1.5069999999999999</v>
      </c>
    </row>
    <row r="199" spans="1:15" s="102" customFormat="1" ht="15.75" x14ac:dyDescent="0.25">
      <c r="A199" s="172"/>
      <c r="B199" s="156" t="s">
        <v>315</v>
      </c>
      <c r="C199" s="156">
        <v>200</v>
      </c>
      <c r="D199" s="157">
        <v>0.16</v>
      </c>
      <c r="E199" s="157">
        <v>0.16</v>
      </c>
      <c r="F199" s="157">
        <v>13.9</v>
      </c>
      <c r="G199" s="157">
        <v>58.701000000000001</v>
      </c>
      <c r="H199" s="157">
        <v>1.2E-2</v>
      </c>
      <c r="I199" s="157">
        <v>4.01</v>
      </c>
      <c r="J199" s="157">
        <v>2</v>
      </c>
      <c r="K199" s="157">
        <v>0.08</v>
      </c>
      <c r="L199" s="157">
        <v>6.8949999999999996</v>
      </c>
      <c r="M199" s="157">
        <v>5.2240000000000002</v>
      </c>
      <c r="N199" s="157">
        <v>4.04</v>
      </c>
      <c r="O199" s="157">
        <v>0.99199999999999999</v>
      </c>
    </row>
    <row r="200" spans="1:15" s="102" customFormat="1" ht="15.75" x14ac:dyDescent="0.25">
      <c r="A200" s="172"/>
      <c r="B200" s="156" t="s">
        <v>6</v>
      </c>
      <c r="C200" s="156">
        <v>40</v>
      </c>
      <c r="D200" s="157">
        <v>3.16</v>
      </c>
      <c r="E200" s="157">
        <v>0.4</v>
      </c>
      <c r="F200" s="157">
        <v>19.32</v>
      </c>
      <c r="G200" s="157">
        <v>94</v>
      </c>
      <c r="H200" s="157">
        <v>6.4000000000000001E-2</v>
      </c>
      <c r="I200" s="157"/>
      <c r="J200" s="157"/>
      <c r="K200" s="157">
        <v>0.52</v>
      </c>
      <c r="L200" s="157">
        <v>9.1999999999999993</v>
      </c>
      <c r="M200" s="157">
        <v>34.799999999999997</v>
      </c>
      <c r="N200" s="157">
        <v>13.2</v>
      </c>
      <c r="O200" s="157">
        <v>0.8</v>
      </c>
    </row>
    <row r="201" spans="1:15" s="102" customFormat="1" ht="15.75" x14ac:dyDescent="0.25">
      <c r="A201" s="172"/>
      <c r="B201" s="156" t="s">
        <v>19</v>
      </c>
      <c r="C201" s="156">
        <v>25</v>
      </c>
      <c r="D201" s="157">
        <v>1.65</v>
      </c>
      <c r="E201" s="157">
        <v>0.3</v>
      </c>
      <c r="F201" s="157">
        <v>8.5500000000000007</v>
      </c>
      <c r="G201" s="157">
        <v>43.5</v>
      </c>
      <c r="H201" s="157">
        <v>0.05</v>
      </c>
      <c r="I201" s="157"/>
      <c r="J201" s="157">
        <v>1.5</v>
      </c>
      <c r="K201" s="157">
        <v>0.55000000000000004</v>
      </c>
      <c r="L201" s="157">
        <v>8.75</v>
      </c>
      <c r="M201" s="157">
        <v>39.5</v>
      </c>
      <c r="N201" s="157">
        <v>11.75</v>
      </c>
      <c r="O201" s="157">
        <v>0.97499999999999998</v>
      </c>
    </row>
    <row r="202" spans="1:15" s="102" customFormat="1" ht="15.75" x14ac:dyDescent="0.25">
      <c r="A202" s="172">
        <v>0</v>
      </c>
      <c r="B202" s="156" t="s">
        <v>163</v>
      </c>
      <c r="C202" s="156">
        <v>150</v>
      </c>
      <c r="D202" s="157">
        <v>0.75</v>
      </c>
      <c r="E202" s="157">
        <v>0.15</v>
      </c>
      <c r="F202" s="157">
        <v>15.15</v>
      </c>
      <c r="G202" s="157">
        <v>69</v>
      </c>
      <c r="H202" s="157">
        <v>1.4999999999999999E-2</v>
      </c>
      <c r="I202" s="157">
        <v>30</v>
      </c>
      <c r="J202" s="157"/>
      <c r="K202" s="157">
        <v>0.15</v>
      </c>
      <c r="L202" s="157">
        <v>10.5</v>
      </c>
      <c r="M202" s="157">
        <v>10.5</v>
      </c>
      <c r="N202" s="157">
        <v>6</v>
      </c>
      <c r="O202" s="157">
        <v>2.1</v>
      </c>
    </row>
    <row r="203" spans="1:15" s="101" customFormat="1" ht="31.5" x14ac:dyDescent="0.2">
      <c r="A203" s="172" t="s">
        <v>196</v>
      </c>
      <c r="B203" s="156"/>
      <c r="C203" s="156">
        <f>SUM(C196:C202)</f>
        <v>745</v>
      </c>
      <c r="D203" s="157">
        <f t="shared" ref="D203:O203" si="20">SUM(D196:D202)</f>
        <v>23.318999999999999</v>
      </c>
      <c r="E203" s="157">
        <f t="shared" si="20"/>
        <v>23.584999999999997</v>
      </c>
      <c r="F203" s="157">
        <f t="shared" si="20"/>
        <v>94.674999999999997</v>
      </c>
      <c r="G203" s="157">
        <f t="shared" si="20"/>
        <v>692.15300000000002</v>
      </c>
      <c r="H203" s="157">
        <f t="shared" si="20"/>
        <v>0.48799999999999999</v>
      </c>
      <c r="I203" s="157">
        <f t="shared" si="20"/>
        <v>85.28</v>
      </c>
      <c r="J203" s="157">
        <f t="shared" si="20"/>
        <v>38.4</v>
      </c>
      <c r="K203" s="157">
        <f t="shared" si="20"/>
        <v>9.8350000000000009</v>
      </c>
      <c r="L203" s="157">
        <f t="shared" si="20"/>
        <v>123.535</v>
      </c>
      <c r="M203" s="157">
        <f t="shared" si="20"/>
        <v>415.56400000000002</v>
      </c>
      <c r="N203" s="157">
        <f t="shared" si="20"/>
        <v>133.14000000000001</v>
      </c>
      <c r="O203" s="157">
        <f t="shared" si="20"/>
        <v>8.1829999999999998</v>
      </c>
    </row>
    <row r="204" spans="1:15" s="102" customFormat="1" ht="15.75" x14ac:dyDescent="0.25">
      <c r="A204" s="172" t="s">
        <v>197</v>
      </c>
      <c r="B204" s="156"/>
      <c r="C204" s="156"/>
      <c r="D204" s="157"/>
      <c r="E204" s="157"/>
      <c r="F204" s="157"/>
      <c r="G204" s="157"/>
      <c r="H204" s="157"/>
      <c r="I204" s="157"/>
      <c r="J204" s="157"/>
      <c r="K204" s="157"/>
      <c r="L204" s="157"/>
      <c r="M204" s="157"/>
      <c r="N204" s="157"/>
      <c r="O204" s="157"/>
    </row>
    <row r="205" spans="1:15" s="102" customFormat="1" ht="15.75" x14ac:dyDescent="0.25">
      <c r="A205" s="172" t="s">
        <v>246</v>
      </c>
      <c r="B205" s="156" t="s">
        <v>247</v>
      </c>
      <c r="C205" s="156">
        <v>50</v>
      </c>
      <c r="D205" s="157">
        <v>4.2919999999999998</v>
      </c>
      <c r="E205" s="157">
        <v>3.9289999999999998</v>
      </c>
      <c r="F205" s="157">
        <v>29.72</v>
      </c>
      <c r="G205" s="157">
        <v>171.244</v>
      </c>
      <c r="H205" s="157">
        <v>0.30599999999999999</v>
      </c>
      <c r="I205" s="157"/>
      <c r="J205" s="157"/>
      <c r="K205" s="157">
        <v>1.4450000000000001</v>
      </c>
      <c r="L205" s="157">
        <v>52.36</v>
      </c>
      <c r="M205" s="157">
        <v>57.534999999999997</v>
      </c>
      <c r="N205" s="157">
        <v>22.45</v>
      </c>
      <c r="O205" s="157">
        <v>0.96399999999999997</v>
      </c>
    </row>
    <row r="206" spans="1:15" s="102" customFormat="1" ht="15.75" x14ac:dyDescent="0.25">
      <c r="A206" s="172">
        <v>0</v>
      </c>
      <c r="B206" s="156" t="s">
        <v>163</v>
      </c>
      <c r="C206" s="156">
        <v>200</v>
      </c>
      <c r="D206" s="157">
        <v>1</v>
      </c>
      <c r="E206" s="157">
        <v>0.2</v>
      </c>
      <c r="F206" s="157">
        <v>20.2</v>
      </c>
      <c r="G206" s="157">
        <v>92</v>
      </c>
      <c r="H206" s="157">
        <v>0.02</v>
      </c>
      <c r="I206" s="157">
        <v>40</v>
      </c>
      <c r="J206" s="157"/>
      <c r="K206" s="157">
        <v>0.2</v>
      </c>
      <c r="L206" s="157">
        <v>14</v>
      </c>
      <c r="M206" s="157">
        <v>14</v>
      </c>
      <c r="N206" s="157">
        <v>8</v>
      </c>
      <c r="O206" s="157">
        <v>2.8</v>
      </c>
    </row>
    <row r="207" spans="1:15" s="102" customFormat="1" ht="15.75" x14ac:dyDescent="0.25">
      <c r="A207" s="172"/>
      <c r="B207" s="156" t="s">
        <v>168</v>
      </c>
      <c r="C207" s="156">
        <v>15</v>
      </c>
      <c r="D207" s="157">
        <v>1.4999999999999999E-2</v>
      </c>
      <c r="E207" s="157"/>
      <c r="F207" s="157">
        <v>11.91</v>
      </c>
      <c r="G207" s="157">
        <v>48.15</v>
      </c>
      <c r="H207" s="157"/>
      <c r="I207" s="157"/>
      <c r="J207" s="157"/>
      <c r="K207" s="157"/>
      <c r="L207" s="157">
        <v>0.6</v>
      </c>
      <c r="M207" s="157">
        <v>0.15</v>
      </c>
      <c r="N207" s="157">
        <v>0.3</v>
      </c>
      <c r="O207" s="157">
        <v>0.06</v>
      </c>
    </row>
    <row r="208" spans="1:15" s="102" customFormat="1" ht="31.5" x14ac:dyDescent="0.25">
      <c r="A208" s="172" t="s">
        <v>198</v>
      </c>
      <c r="B208" s="156"/>
      <c r="C208" s="156">
        <v>265</v>
      </c>
      <c r="D208" s="157">
        <v>5.3070000000000004</v>
      </c>
      <c r="E208" s="157">
        <v>4.1289999999999996</v>
      </c>
      <c r="F208" s="157">
        <v>61.83</v>
      </c>
      <c r="G208" s="157">
        <v>311.39400000000001</v>
      </c>
      <c r="H208" s="157">
        <v>0.32600000000000001</v>
      </c>
      <c r="I208" s="157">
        <v>40</v>
      </c>
      <c r="J208" s="157"/>
      <c r="K208" s="157">
        <v>1.645</v>
      </c>
      <c r="L208" s="157">
        <v>66.959999999999994</v>
      </c>
      <c r="M208" s="157">
        <v>71.685000000000002</v>
      </c>
      <c r="N208" s="157">
        <v>30.75</v>
      </c>
      <c r="O208" s="157">
        <v>3.8239999999999998</v>
      </c>
    </row>
    <row r="209" spans="1:15" s="102" customFormat="1" ht="15.75" x14ac:dyDescent="0.25">
      <c r="A209" s="172" t="s">
        <v>8</v>
      </c>
      <c r="B209" s="156"/>
      <c r="C209" s="156"/>
      <c r="D209" s="157"/>
      <c r="E209" s="157"/>
      <c r="F209" s="157"/>
      <c r="G209" s="157"/>
      <c r="H209" s="157"/>
      <c r="I209" s="157"/>
      <c r="J209" s="157"/>
      <c r="K209" s="157"/>
      <c r="L209" s="157"/>
      <c r="M209" s="157"/>
      <c r="N209" s="157"/>
      <c r="O209" s="157"/>
    </row>
    <row r="210" spans="1:15" s="102" customFormat="1" ht="15.75" x14ac:dyDescent="0.25">
      <c r="A210" s="172" t="s">
        <v>285</v>
      </c>
      <c r="B210" s="156" t="s">
        <v>286</v>
      </c>
      <c r="C210" s="156">
        <v>250</v>
      </c>
      <c r="D210" s="157">
        <v>1.7849999999999999</v>
      </c>
      <c r="E210" s="157">
        <v>5.0979999999999999</v>
      </c>
      <c r="F210" s="157">
        <v>9.9730000000000008</v>
      </c>
      <c r="G210" s="157">
        <v>93.924999999999997</v>
      </c>
      <c r="H210" s="157">
        <v>0.04</v>
      </c>
      <c r="I210" s="157">
        <v>22.3</v>
      </c>
      <c r="J210" s="157">
        <v>260</v>
      </c>
      <c r="K210" s="157">
        <v>2.4119999999999999</v>
      </c>
      <c r="L210" s="157">
        <v>40.89</v>
      </c>
      <c r="M210" s="157">
        <v>45.06</v>
      </c>
      <c r="N210" s="157">
        <v>23.66</v>
      </c>
      <c r="O210" s="157">
        <v>1.107</v>
      </c>
    </row>
    <row r="211" spans="1:15" s="102" customFormat="1" ht="15.75" x14ac:dyDescent="0.25">
      <c r="A211" s="172" t="s">
        <v>287</v>
      </c>
      <c r="B211" s="156" t="s">
        <v>192</v>
      </c>
      <c r="C211" s="156">
        <v>60</v>
      </c>
      <c r="D211" s="157">
        <v>20.28</v>
      </c>
      <c r="E211" s="157">
        <v>22.88</v>
      </c>
      <c r="F211" s="157"/>
      <c r="G211" s="157">
        <v>287.04000000000002</v>
      </c>
      <c r="H211" s="157">
        <v>5.1999999999999998E-2</v>
      </c>
      <c r="I211" s="157"/>
      <c r="J211" s="157">
        <v>10.4</v>
      </c>
      <c r="K211" s="157">
        <v>0.312</v>
      </c>
      <c r="L211" s="157">
        <v>14.832000000000001</v>
      </c>
      <c r="M211" s="157">
        <v>208.47900000000001</v>
      </c>
      <c r="N211" s="157">
        <v>19.901</v>
      </c>
      <c r="O211" s="157">
        <v>1.4750000000000001</v>
      </c>
    </row>
    <row r="212" spans="1:15" s="102" customFormat="1" ht="15.75" x14ac:dyDescent="0.25">
      <c r="A212" s="172"/>
      <c r="B212" s="156" t="s">
        <v>193</v>
      </c>
      <c r="C212" s="156">
        <v>30</v>
      </c>
      <c r="D212" s="157">
        <v>0.75</v>
      </c>
      <c r="E212" s="157">
        <v>1.5680000000000001</v>
      </c>
      <c r="F212" s="157">
        <v>4.2329999999999997</v>
      </c>
      <c r="G212" s="157">
        <v>34.457000000000001</v>
      </c>
      <c r="H212" s="157">
        <v>0.04</v>
      </c>
      <c r="I212" s="157">
        <v>2.85</v>
      </c>
      <c r="J212" s="157">
        <v>240</v>
      </c>
      <c r="K212" s="157">
        <v>0.80100000000000005</v>
      </c>
      <c r="L212" s="157">
        <v>8.8260000000000005</v>
      </c>
      <c r="M212" s="157">
        <v>16.808</v>
      </c>
      <c r="N212" s="157">
        <v>7.899</v>
      </c>
      <c r="O212" s="157">
        <v>0.27400000000000002</v>
      </c>
    </row>
    <row r="213" spans="1:15" s="102" customFormat="1" ht="15.75" x14ac:dyDescent="0.25">
      <c r="A213" s="172"/>
      <c r="B213" s="156" t="s">
        <v>259</v>
      </c>
      <c r="C213" s="156">
        <v>155</v>
      </c>
      <c r="D213" s="157">
        <v>3.34</v>
      </c>
      <c r="E213" s="157">
        <v>4.0540000000000003</v>
      </c>
      <c r="F213" s="157">
        <v>21.646999999999998</v>
      </c>
      <c r="G213" s="157">
        <v>136.33500000000001</v>
      </c>
      <c r="H213" s="157">
        <v>0.09</v>
      </c>
      <c r="I213" s="157"/>
      <c r="J213" s="157">
        <v>20</v>
      </c>
      <c r="K213" s="157">
        <v>0.05</v>
      </c>
      <c r="L213" s="157">
        <v>28.722000000000001</v>
      </c>
      <c r="M213" s="157">
        <v>114.919</v>
      </c>
      <c r="N213" s="157">
        <v>16.567</v>
      </c>
      <c r="O213" s="157">
        <v>0.61299999999999999</v>
      </c>
    </row>
    <row r="214" spans="1:15" s="102" customFormat="1" ht="15.75" x14ac:dyDescent="0.25">
      <c r="A214" s="172" t="s">
        <v>309</v>
      </c>
      <c r="B214" s="156" t="s">
        <v>111</v>
      </c>
      <c r="C214" s="156">
        <v>200</v>
      </c>
      <c r="D214" s="157">
        <v>0.78</v>
      </c>
      <c r="E214" s="157">
        <v>0.06</v>
      </c>
      <c r="F214" s="157">
        <v>20.12</v>
      </c>
      <c r="G214" s="157">
        <v>85.3</v>
      </c>
      <c r="H214" s="157">
        <v>0.02</v>
      </c>
      <c r="I214" s="157">
        <v>0.8</v>
      </c>
      <c r="J214" s="157"/>
      <c r="K214" s="157">
        <v>1.1000000000000001</v>
      </c>
      <c r="L214" s="157">
        <v>32</v>
      </c>
      <c r="M214" s="157">
        <v>29.2</v>
      </c>
      <c r="N214" s="157">
        <v>21</v>
      </c>
      <c r="O214" s="157">
        <v>0.67</v>
      </c>
    </row>
    <row r="215" spans="1:15" s="102" customFormat="1" ht="15.75" x14ac:dyDescent="0.25">
      <c r="A215" s="172">
        <v>0</v>
      </c>
      <c r="B215" s="156" t="s">
        <v>6</v>
      </c>
      <c r="C215" s="156">
        <v>60</v>
      </c>
      <c r="D215" s="157">
        <v>4.74</v>
      </c>
      <c r="E215" s="157">
        <v>0.6</v>
      </c>
      <c r="F215" s="157">
        <v>28.98</v>
      </c>
      <c r="G215" s="157">
        <v>141</v>
      </c>
      <c r="H215" s="157">
        <v>9.6000000000000002E-2</v>
      </c>
      <c r="I215" s="157"/>
      <c r="J215" s="157"/>
      <c r="K215" s="157">
        <v>0.78</v>
      </c>
      <c r="L215" s="157">
        <v>13.8</v>
      </c>
      <c r="M215" s="157">
        <v>52.2</v>
      </c>
      <c r="N215" s="157">
        <v>19.8</v>
      </c>
      <c r="O215" s="157">
        <v>1.2</v>
      </c>
    </row>
    <row r="216" spans="1:15" s="102" customFormat="1" ht="15.75" x14ac:dyDescent="0.25">
      <c r="A216" s="172"/>
      <c r="B216" s="156" t="s">
        <v>19</v>
      </c>
      <c r="C216" s="156">
        <v>20</v>
      </c>
      <c r="D216" s="157">
        <v>1.32</v>
      </c>
      <c r="E216" s="157">
        <v>0.24</v>
      </c>
      <c r="F216" s="157">
        <v>6.84</v>
      </c>
      <c r="G216" s="157">
        <v>34.799999999999997</v>
      </c>
      <c r="H216" s="157">
        <v>0.04</v>
      </c>
      <c r="I216" s="157"/>
      <c r="J216" s="157">
        <v>1.2</v>
      </c>
      <c r="K216" s="157">
        <v>0.44</v>
      </c>
      <c r="L216" s="157">
        <v>7</v>
      </c>
      <c r="M216" s="157">
        <v>31.6</v>
      </c>
      <c r="N216" s="157">
        <v>9.4</v>
      </c>
      <c r="O216" s="157">
        <v>0.78</v>
      </c>
    </row>
    <row r="217" spans="1:15" s="102" customFormat="1" ht="15.75" x14ac:dyDescent="0.25">
      <c r="A217" s="172"/>
      <c r="B217" s="156" t="s">
        <v>50</v>
      </c>
      <c r="C217" s="156">
        <v>200</v>
      </c>
      <c r="D217" s="157">
        <v>0.8</v>
      </c>
      <c r="E217" s="157">
        <v>0.8</v>
      </c>
      <c r="F217" s="157">
        <v>19.600000000000001</v>
      </c>
      <c r="G217" s="157">
        <v>94</v>
      </c>
      <c r="H217" s="157">
        <v>0.06</v>
      </c>
      <c r="I217" s="157">
        <v>20</v>
      </c>
      <c r="J217" s="157">
        <v>10</v>
      </c>
      <c r="K217" s="157">
        <v>0.4</v>
      </c>
      <c r="L217" s="157">
        <v>32</v>
      </c>
      <c r="M217" s="157">
        <v>22</v>
      </c>
      <c r="N217" s="157">
        <v>18</v>
      </c>
      <c r="O217" s="157">
        <v>4.4000000000000004</v>
      </c>
    </row>
    <row r="218" spans="1:15" s="102" customFormat="1" ht="15.75" x14ac:dyDescent="0.25">
      <c r="A218" s="172" t="s">
        <v>20</v>
      </c>
      <c r="B218" s="156"/>
      <c r="C218" s="156">
        <v>975</v>
      </c>
      <c r="D218" s="157">
        <f>SUM(D210:D217)</f>
        <v>33.795000000000002</v>
      </c>
      <c r="E218" s="157">
        <f t="shared" ref="E218:O218" si="21">SUM(E210:E217)</f>
        <v>35.300000000000004</v>
      </c>
      <c r="F218" s="157">
        <f t="shared" si="21"/>
        <v>111.393</v>
      </c>
      <c r="G218" s="157">
        <f t="shared" si="21"/>
        <v>906.85699999999997</v>
      </c>
      <c r="H218" s="157">
        <f t="shared" si="21"/>
        <v>0.43799999999999994</v>
      </c>
      <c r="I218" s="157">
        <f t="shared" si="21"/>
        <v>45.95</v>
      </c>
      <c r="J218" s="157">
        <f t="shared" si="21"/>
        <v>541.6</v>
      </c>
      <c r="K218" s="157">
        <f t="shared" si="21"/>
        <v>6.2950000000000008</v>
      </c>
      <c r="L218" s="157">
        <f t="shared" si="21"/>
        <v>178.07000000000002</v>
      </c>
      <c r="M218" s="157">
        <f t="shared" si="21"/>
        <v>520.26600000000008</v>
      </c>
      <c r="N218" s="157">
        <f t="shared" si="21"/>
        <v>136.227</v>
      </c>
      <c r="O218" s="157">
        <f t="shared" si="21"/>
        <v>10.519000000000002</v>
      </c>
    </row>
    <row r="219" spans="1:15" s="102" customFormat="1" ht="15.75" x14ac:dyDescent="0.25">
      <c r="A219" s="172" t="s">
        <v>43</v>
      </c>
      <c r="B219" s="156"/>
      <c r="C219" s="156"/>
      <c r="D219" s="157"/>
      <c r="E219" s="157"/>
      <c r="F219" s="157"/>
      <c r="G219" s="157"/>
      <c r="H219" s="157"/>
      <c r="I219" s="157"/>
      <c r="J219" s="157"/>
      <c r="K219" s="157"/>
      <c r="L219" s="157"/>
      <c r="M219" s="157"/>
      <c r="N219" s="157"/>
      <c r="O219" s="157"/>
    </row>
    <row r="220" spans="1:15" s="102" customFormat="1" ht="15.75" x14ac:dyDescent="0.25">
      <c r="A220" s="172" t="s">
        <v>246</v>
      </c>
      <c r="B220" s="156" t="s">
        <v>247</v>
      </c>
      <c r="C220" s="156">
        <v>50</v>
      </c>
      <c r="D220" s="157">
        <v>4.2919999999999998</v>
      </c>
      <c r="E220" s="157">
        <v>3.9289999999999998</v>
      </c>
      <c r="F220" s="157">
        <v>29.72</v>
      </c>
      <c r="G220" s="157">
        <v>171.244</v>
      </c>
      <c r="H220" s="157">
        <v>0.30599999999999999</v>
      </c>
      <c r="I220" s="157"/>
      <c r="J220" s="157"/>
      <c r="K220" s="157">
        <v>1.4450000000000001</v>
      </c>
      <c r="L220" s="157">
        <v>52.36</v>
      </c>
      <c r="M220" s="157">
        <v>57.534999999999997</v>
      </c>
      <c r="N220" s="157">
        <v>22.45</v>
      </c>
      <c r="O220" s="157">
        <v>0.96399999999999997</v>
      </c>
    </row>
    <row r="221" spans="1:15" s="102" customFormat="1" ht="15.75" x14ac:dyDescent="0.25">
      <c r="A221" s="172">
        <v>0</v>
      </c>
      <c r="B221" s="156" t="s">
        <v>163</v>
      </c>
      <c r="C221" s="156">
        <v>200</v>
      </c>
      <c r="D221" s="157">
        <v>1</v>
      </c>
      <c r="E221" s="157">
        <v>0.2</v>
      </c>
      <c r="F221" s="157">
        <v>20.2</v>
      </c>
      <c r="G221" s="157">
        <v>92</v>
      </c>
      <c r="H221" s="157">
        <v>0.02</v>
      </c>
      <c r="I221" s="157">
        <v>40</v>
      </c>
      <c r="J221" s="157"/>
      <c r="K221" s="157">
        <v>0.2</v>
      </c>
      <c r="L221" s="157">
        <v>14</v>
      </c>
      <c r="M221" s="157">
        <v>14</v>
      </c>
      <c r="N221" s="157">
        <v>8</v>
      </c>
      <c r="O221" s="157">
        <v>2.8</v>
      </c>
    </row>
    <row r="222" spans="1:15" s="102" customFormat="1" ht="15.75" x14ac:dyDescent="0.25">
      <c r="A222" s="172"/>
      <c r="B222" s="156" t="s">
        <v>168</v>
      </c>
      <c r="C222" s="156">
        <v>15</v>
      </c>
      <c r="D222" s="157">
        <v>1.4999999999999999E-2</v>
      </c>
      <c r="E222" s="157"/>
      <c r="F222" s="157">
        <v>11.91</v>
      </c>
      <c r="G222" s="157">
        <v>48.15</v>
      </c>
      <c r="H222" s="157"/>
      <c r="I222" s="157"/>
      <c r="J222" s="157"/>
      <c r="K222" s="157"/>
      <c r="L222" s="157">
        <v>0.6</v>
      </c>
      <c r="M222" s="157">
        <v>0.15</v>
      </c>
      <c r="N222" s="157">
        <v>0.3</v>
      </c>
      <c r="O222" s="157">
        <v>0.06</v>
      </c>
    </row>
    <row r="223" spans="1:15" s="102" customFormat="1" ht="31.5" x14ac:dyDescent="0.25">
      <c r="A223" s="172" t="s">
        <v>44</v>
      </c>
      <c r="B223" s="156"/>
      <c r="C223" s="156">
        <f>SUM(C220:C222)</f>
        <v>265</v>
      </c>
      <c r="D223" s="157">
        <f t="shared" ref="D223:O223" si="22">SUM(D220:D222)</f>
        <v>5.3069999999999995</v>
      </c>
      <c r="E223" s="157">
        <f t="shared" si="22"/>
        <v>4.1289999999999996</v>
      </c>
      <c r="F223" s="157">
        <f t="shared" si="22"/>
        <v>61.83</v>
      </c>
      <c r="G223" s="157">
        <f t="shared" si="22"/>
        <v>311.39400000000001</v>
      </c>
      <c r="H223" s="157">
        <f t="shared" si="22"/>
        <v>0.32600000000000001</v>
      </c>
      <c r="I223" s="157">
        <f t="shared" si="22"/>
        <v>40</v>
      </c>
      <c r="J223" s="157">
        <f t="shared" si="22"/>
        <v>0</v>
      </c>
      <c r="K223" s="157">
        <f t="shared" si="22"/>
        <v>1.645</v>
      </c>
      <c r="L223" s="157">
        <f t="shared" si="22"/>
        <v>66.959999999999994</v>
      </c>
      <c r="M223" s="157">
        <f t="shared" si="22"/>
        <v>71.685000000000002</v>
      </c>
      <c r="N223" s="157">
        <f t="shared" si="22"/>
        <v>30.75</v>
      </c>
      <c r="O223" s="157">
        <f t="shared" si="22"/>
        <v>3.8239999999999998</v>
      </c>
    </row>
    <row r="224" spans="1:15" s="102" customFormat="1" ht="31.5" x14ac:dyDescent="0.25">
      <c r="A224" s="172" t="s">
        <v>205</v>
      </c>
      <c r="B224" s="156"/>
      <c r="C224" s="156">
        <f>C223+C218+C208+C203</f>
        <v>2250</v>
      </c>
      <c r="D224" s="157">
        <f t="shared" ref="D224:O224" si="23">D223+D218+D208+D203</f>
        <v>67.728000000000009</v>
      </c>
      <c r="E224" s="157">
        <f t="shared" si="23"/>
        <v>67.143000000000001</v>
      </c>
      <c r="F224" s="157">
        <f t="shared" si="23"/>
        <v>329.72800000000001</v>
      </c>
      <c r="G224" s="157">
        <f t="shared" si="23"/>
        <v>2221.7979999999998</v>
      </c>
      <c r="H224" s="157">
        <f t="shared" si="23"/>
        <v>1.5780000000000001</v>
      </c>
      <c r="I224" s="157">
        <f t="shared" si="23"/>
        <v>211.23000000000002</v>
      </c>
      <c r="J224" s="157">
        <f t="shared" si="23"/>
        <v>580</v>
      </c>
      <c r="K224" s="157">
        <f t="shared" si="23"/>
        <v>19.420000000000002</v>
      </c>
      <c r="L224" s="157">
        <f t="shared" si="23"/>
        <v>435.52499999999998</v>
      </c>
      <c r="M224" s="157">
        <f t="shared" si="23"/>
        <v>1079.2</v>
      </c>
      <c r="N224" s="157">
        <f t="shared" si="23"/>
        <v>330.86700000000002</v>
      </c>
      <c r="O224" s="157">
        <f t="shared" si="23"/>
        <v>26.35</v>
      </c>
    </row>
    <row r="225" spans="1:15" s="102" customFormat="1" ht="31.5" x14ac:dyDescent="0.25">
      <c r="A225" s="172" t="s">
        <v>24</v>
      </c>
      <c r="B225" s="156"/>
      <c r="C225" s="156"/>
      <c r="D225" s="157"/>
      <c r="E225" s="157"/>
      <c r="F225" s="157"/>
      <c r="G225" s="157"/>
      <c r="H225" s="157"/>
      <c r="I225" s="157"/>
      <c r="J225" s="157"/>
      <c r="K225" s="157"/>
      <c r="L225" s="157"/>
      <c r="M225" s="157"/>
      <c r="N225" s="157"/>
      <c r="O225" s="157"/>
    </row>
    <row r="226" spans="1:15" s="102" customFormat="1" ht="15.75" x14ac:dyDescent="0.25">
      <c r="A226" s="172" t="s">
        <v>33</v>
      </c>
      <c r="B226" s="156" t="s">
        <v>32</v>
      </c>
      <c r="C226" s="156" t="s">
        <v>0</v>
      </c>
      <c r="D226" s="157" t="s">
        <v>1</v>
      </c>
      <c r="E226" s="157"/>
      <c r="F226" s="157"/>
      <c r="G226" s="157" t="s">
        <v>31</v>
      </c>
      <c r="H226" s="157" t="s">
        <v>9</v>
      </c>
      <c r="I226" s="157"/>
      <c r="J226" s="157"/>
      <c r="K226" s="157"/>
      <c r="L226" s="157" t="s">
        <v>10</v>
      </c>
      <c r="M226" s="157"/>
      <c r="N226" s="157"/>
      <c r="O226" s="157"/>
    </row>
    <row r="227" spans="1:15" s="102" customFormat="1" ht="15.75" x14ac:dyDescent="0.25">
      <c r="A227" s="172"/>
      <c r="B227" s="156"/>
      <c r="C227" s="156"/>
      <c r="D227" s="157" t="s">
        <v>2</v>
      </c>
      <c r="E227" s="157" t="s">
        <v>3</v>
      </c>
      <c r="F227" s="157" t="s">
        <v>4</v>
      </c>
      <c r="G227" s="157"/>
      <c r="H227" s="157" t="s">
        <v>11</v>
      </c>
      <c r="I227" s="157" t="s">
        <v>12</v>
      </c>
      <c r="J227" s="157" t="s">
        <v>13</v>
      </c>
      <c r="K227" s="157" t="s">
        <v>14</v>
      </c>
      <c r="L227" s="157" t="s">
        <v>15</v>
      </c>
      <c r="M227" s="157" t="s">
        <v>16</v>
      </c>
      <c r="N227" s="157" t="s">
        <v>17</v>
      </c>
      <c r="O227" s="157" t="s">
        <v>18</v>
      </c>
    </row>
    <row r="228" spans="1:15" s="102" customFormat="1" ht="15.75" x14ac:dyDescent="0.25">
      <c r="A228" s="172" t="s">
        <v>21</v>
      </c>
      <c r="B228" s="156"/>
      <c r="C228" s="156"/>
      <c r="D228" s="157"/>
      <c r="E228" s="157"/>
      <c r="F228" s="157"/>
      <c r="G228" s="157"/>
      <c r="H228" s="157"/>
      <c r="I228" s="157"/>
      <c r="J228" s="157"/>
      <c r="K228" s="157"/>
      <c r="L228" s="157"/>
      <c r="M228" s="157"/>
      <c r="N228" s="157"/>
      <c r="O228" s="157"/>
    </row>
    <row r="229" spans="1:15" s="102" customFormat="1" ht="15.75" x14ac:dyDescent="0.25">
      <c r="A229" s="172" t="s">
        <v>266</v>
      </c>
      <c r="B229" s="156" t="s">
        <v>267</v>
      </c>
      <c r="C229" s="156">
        <v>80</v>
      </c>
      <c r="D229" s="157">
        <v>1.238</v>
      </c>
      <c r="E229" s="157">
        <v>4.0670000000000002</v>
      </c>
      <c r="F229" s="157">
        <v>7.5049999999999999</v>
      </c>
      <c r="G229" s="157">
        <v>72.364000000000004</v>
      </c>
      <c r="H229" s="157">
        <v>2.4E-2</v>
      </c>
      <c r="I229" s="157">
        <v>28.75</v>
      </c>
      <c r="J229" s="157">
        <v>160</v>
      </c>
      <c r="K229" s="157">
        <v>1.855</v>
      </c>
      <c r="L229" s="157">
        <v>32.4</v>
      </c>
      <c r="M229" s="157">
        <v>24.01</v>
      </c>
      <c r="N229" s="157">
        <v>13.12</v>
      </c>
      <c r="O229" s="157">
        <v>0.44600000000000001</v>
      </c>
    </row>
    <row r="230" spans="1:15" s="102" customFormat="1" ht="15.75" x14ac:dyDescent="0.25">
      <c r="A230" s="172" t="s">
        <v>288</v>
      </c>
      <c r="B230" s="156" t="s">
        <v>289</v>
      </c>
      <c r="C230" s="156">
        <v>80</v>
      </c>
      <c r="D230" s="157">
        <v>19.562000000000001</v>
      </c>
      <c r="E230" s="157">
        <v>10.135999999999999</v>
      </c>
      <c r="F230" s="157">
        <v>0.36599999999999999</v>
      </c>
      <c r="G230" s="157">
        <v>170.2</v>
      </c>
      <c r="H230" s="157">
        <v>0.113</v>
      </c>
      <c r="I230" s="157">
        <v>1.6359999999999999</v>
      </c>
      <c r="J230" s="157"/>
      <c r="K230" s="157">
        <v>0.46400000000000002</v>
      </c>
      <c r="L230" s="157">
        <v>26.041</v>
      </c>
      <c r="M230" s="157">
        <v>3.819</v>
      </c>
      <c r="N230" s="157">
        <v>24.071999999999999</v>
      </c>
      <c r="O230" s="157">
        <v>3.1120000000000001</v>
      </c>
    </row>
    <row r="231" spans="1:15" s="102" customFormat="1" ht="15.75" x14ac:dyDescent="0.25">
      <c r="A231" s="172" t="s">
        <v>262</v>
      </c>
      <c r="B231" s="156" t="s">
        <v>263</v>
      </c>
      <c r="C231" s="156">
        <v>30</v>
      </c>
      <c r="D231" s="157">
        <v>0.43099999999999999</v>
      </c>
      <c r="E231" s="157">
        <v>1.0880000000000001</v>
      </c>
      <c r="F231" s="157">
        <v>2.7909999999999999</v>
      </c>
      <c r="G231" s="157">
        <v>22.838000000000001</v>
      </c>
      <c r="H231" s="157">
        <v>2.5999999999999999E-2</v>
      </c>
      <c r="I231" s="157">
        <v>1.1890000000000001</v>
      </c>
      <c r="J231" s="157">
        <v>22.42</v>
      </c>
      <c r="K231" s="157">
        <v>0.53200000000000003</v>
      </c>
      <c r="L231" s="157">
        <v>1.6459999999999999</v>
      </c>
      <c r="M231" s="157">
        <v>5.1970000000000001</v>
      </c>
      <c r="N231" s="157">
        <v>2.1539999999999999</v>
      </c>
      <c r="O231" s="157">
        <v>0.10299999999999999</v>
      </c>
    </row>
    <row r="232" spans="1:15" s="102" customFormat="1" ht="15.75" x14ac:dyDescent="0.25">
      <c r="A232" s="172"/>
      <c r="B232" s="156" t="s">
        <v>290</v>
      </c>
      <c r="C232" s="156">
        <v>150</v>
      </c>
      <c r="D232" s="157">
        <v>4.6139999999999999</v>
      </c>
      <c r="E232" s="157">
        <v>4.8230000000000004</v>
      </c>
      <c r="F232" s="157">
        <v>20.792000000000002</v>
      </c>
      <c r="G232" s="157">
        <v>144.84899999999999</v>
      </c>
      <c r="H232" s="157">
        <v>0.157</v>
      </c>
      <c r="I232" s="157"/>
      <c r="J232" s="157">
        <v>20</v>
      </c>
      <c r="K232" s="157">
        <v>0.34</v>
      </c>
      <c r="L232" s="157">
        <v>9.5459999999999994</v>
      </c>
      <c r="M232" s="157">
        <v>109.895</v>
      </c>
      <c r="N232" s="157">
        <v>72.665000000000006</v>
      </c>
      <c r="O232" s="157">
        <v>2.4510000000000001</v>
      </c>
    </row>
    <row r="233" spans="1:15" s="102" customFormat="1" ht="15.75" x14ac:dyDescent="0.25">
      <c r="A233" s="172"/>
      <c r="B233" s="156" t="s">
        <v>315</v>
      </c>
      <c r="C233" s="156">
        <v>200</v>
      </c>
      <c r="D233" s="157">
        <v>0.16</v>
      </c>
      <c r="E233" s="157">
        <v>0.16</v>
      </c>
      <c r="F233" s="157">
        <v>13.9</v>
      </c>
      <c r="G233" s="157">
        <v>58.701000000000001</v>
      </c>
      <c r="H233" s="157">
        <v>1.2E-2</v>
      </c>
      <c r="I233" s="157">
        <v>4.01</v>
      </c>
      <c r="J233" s="157">
        <v>2</v>
      </c>
      <c r="K233" s="157">
        <v>0.08</v>
      </c>
      <c r="L233" s="157">
        <v>6.8949999999999996</v>
      </c>
      <c r="M233" s="157">
        <v>5.2240000000000002</v>
      </c>
      <c r="N233" s="157">
        <v>4.04</v>
      </c>
      <c r="O233" s="157">
        <v>0.99199999999999999</v>
      </c>
    </row>
    <row r="234" spans="1:15" s="102" customFormat="1" ht="15.75" x14ac:dyDescent="0.25">
      <c r="A234" s="172"/>
      <c r="B234" s="156" t="s">
        <v>291</v>
      </c>
      <c r="C234" s="156">
        <v>25</v>
      </c>
      <c r="D234" s="157">
        <v>1.875</v>
      </c>
      <c r="E234" s="157">
        <v>2.4500000000000002</v>
      </c>
      <c r="F234" s="157">
        <v>18.600000000000001</v>
      </c>
      <c r="G234" s="157">
        <v>104.25</v>
      </c>
      <c r="H234" s="157">
        <v>0.02</v>
      </c>
      <c r="I234" s="157"/>
      <c r="J234" s="157">
        <v>2.5</v>
      </c>
      <c r="K234" s="157"/>
      <c r="L234" s="157">
        <v>7.25</v>
      </c>
      <c r="M234" s="157">
        <v>22.5</v>
      </c>
      <c r="N234" s="157">
        <v>5</v>
      </c>
      <c r="O234" s="157">
        <v>0.52500000000000002</v>
      </c>
    </row>
    <row r="235" spans="1:15" s="102" customFormat="1" ht="15.75" x14ac:dyDescent="0.25">
      <c r="A235" s="172"/>
      <c r="B235" s="156" t="s">
        <v>6</v>
      </c>
      <c r="C235" s="156">
        <v>40</v>
      </c>
      <c r="D235" s="157">
        <v>3.16</v>
      </c>
      <c r="E235" s="157">
        <v>0.4</v>
      </c>
      <c r="F235" s="157">
        <v>19.32</v>
      </c>
      <c r="G235" s="157">
        <v>94</v>
      </c>
      <c r="H235" s="157">
        <v>6.4000000000000001E-2</v>
      </c>
      <c r="I235" s="157"/>
      <c r="J235" s="157"/>
      <c r="K235" s="157">
        <v>0.52</v>
      </c>
      <c r="L235" s="157">
        <v>9.1999999999999993</v>
      </c>
      <c r="M235" s="157">
        <v>34.799999999999997</v>
      </c>
      <c r="N235" s="157">
        <v>13.2</v>
      </c>
      <c r="O235" s="157">
        <v>0.8</v>
      </c>
    </row>
    <row r="236" spans="1:15" s="102" customFormat="1" ht="15.75" x14ac:dyDescent="0.25">
      <c r="A236" s="172"/>
      <c r="B236" s="156" t="s">
        <v>19</v>
      </c>
      <c r="C236" s="156">
        <v>25</v>
      </c>
      <c r="D236" s="157">
        <v>1.65</v>
      </c>
      <c r="E236" s="157">
        <v>0.3</v>
      </c>
      <c r="F236" s="157">
        <v>8.5500000000000007</v>
      </c>
      <c r="G236" s="157">
        <v>43.5</v>
      </c>
      <c r="H236" s="157">
        <v>0.05</v>
      </c>
      <c r="I236" s="157"/>
      <c r="J236" s="157">
        <v>1.5</v>
      </c>
      <c r="K236" s="157">
        <v>0.55000000000000004</v>
      </c>
      <c r="L236" s="157">
        <v>8.75</v>
      </c>
      <c r="M236" s="157">
        <v>39.5</v>
      </c>
      <c r="N236" s="157">
        <v>11.75</v>
      </c>
      <c r="O236" s="157">
        <v>0.97499999999999998</v>
      </c>
    </row>
    <row r="237" spans="1:15" s="101" customFormat="1" ht="31.5" x14ac:dyDescent="0.2">
      <c r="A237" s="172" t="s">
        <v>196</v>
      </c>
      <c r="B237" s="156"/>
      <c r="C237" s="156">
        <v>630</v>
      </c>
      <c r="D237" s="157">
        <v>32.69</v>
      </c>
      <c r="E237" s="157">
        <v>23.422999999999998</v>
      </c>
      <c r="F237" s="157">
        <v>91.823999999999998</v>
      </c>
      <c r="G237" s="157">
        <v>710.702</v>
      </c>
      <c r="H237" s="157">
        <v>0.46600000000000003</v>
      </c>
      <c r="I237" s="157">
        <v>35.585000000000001</v>
      </c>
      <c r="J237" s="157">
        <v>208.42</v>
      </c>
      <c r="K237" s="157">
        <v>4.3410000000000002</v>
      </c>
      <c r="L237" s="157">
        <v>101.72799999999999</v>
      </c>
      <c r="M237" s="157">
        <v>244.94499999999999</v>
      </c>
      <c r="N237" s="157">
        <v>146.001</v>
      </c>
      <c r="O237" s="157">
        <v>9.4039999999999999</v>
      </c>
    </row>
    <row r="238" spans="1:15" s="102" customFormat="1" ht="15.75" x14ac:dyDescent="0.25">
      <c r="A238" s="172" t="s">
        <v>197</v>
      </c>
      <c r="B238" s="156"/>
      <c r="C238" s="156"/>
      <c r="D238" s="157"/>
      <c r="E238" s="157"/>
      <c r="F238" s="157"/>
      <c r="G238" s="157"/>
      <c r="H238" s="157"/>
      <c r="I238" s="157"/>
      <c r="J238" s="157"/>
      <c r="K238" s="157"/>
      <c r="L238" s="157"/>
      <c r="M238" s="157"/>
      <c r="N238" s="157"/>
      <c r="O238" s="157"/>
    </row>
    <row r="239" spans="1:15" s="102" customFormat="1" ht="15.75" x14ac:dyDescent="0.25">
      <c r="A239" s="172" t="s">
        <v>238</v>
      </c>
      <c r="B239" s="156" t="s">
        <v>239</v>
      </c>
      <c r="C239" s="156">
        <v>50</v>
      </c>
      <c r="D239" s="157">
        <v>4.4740000000000002</v>
      </c>
      <c r="E239" s="157">
        <v>8.1679999999999993</v>
      </c>
      <c r="F239" s="157">
        <v>23.893999999999998</v>
      </c>
      <c r="G239" s="157">
        <v>186.87700000000001</v>
      </c>
      <c r="H239" s="157">
        <v>0.221</v>
      </c>
      <c r="I239" s="157"/>
      <c r="J239" s="157">
        <v>5</v>
      </c>
      <c r="K239" s="157">
        <v>2.4390000000000001</v>
      </c>
      <c r="L239" s="157">
        <v>123.575</v>
      </c>
      <c r="M239" s="157">
        <v>92.986000000000004</v>
      </c>
      <c r="N239" s="157">
        <v>35.860999999999997</v>
      </c>
      <c r="O239" s="157">
        <v>1.1120000000000001</v>
      </c>
    </row>
    <row r="240" spans="1:15" s="102" customFormat="1" ht="15.75" x14ac:dyDescent="0.25">
      <c r="A240" s="172">
        <v>0</v>
      </c>
      <c r="B240" s="156" t="s">
        <v>163</v>
      </c>
      <c r="C240" s="156">
        <v>200</v>
      </c>
      <c r="D240" s="157">
        <v>1</v>
      </c>
      <c r="E240" s="157">
        <v>0.2</v>
      </c>
      <c r="F240" s="157">
        <v>20.2</v>
      </c>
      <c r="G240" s="157">
        <v>92</v>
      </c>
      <c r="H240" s="157">
        <v>0.02</v>
      </c>
      <c r="I240" s="157">
        <v>40</v>
      </c>
      <c r="J240" s="157"/>
      <c r="K240" s="157">
        <v>0.2</v>
      </c>
      <c r="L240" s="157">
        <v>14</v>
      </c>
      <c r="M240" s="157">
        <v>14</v>
      </c>
      <c r="N240" s="157">
        <v>8</v>
      </c>
      <c r="O240" s="157">
        <v>2.8</v>
      </c>
    </row>
    <row r="241" spans="1:15" s="102" customFormat="1" ht="15.75" x14ac:dyDescent="0.25">
      <c r="A241" s="172"/>
      <c r="B241" s="156" t="s">
        <v>42</v>
      </c>
      <c r="C241" s="156">
        <v>15</v>
      </c>
      <c r="D241" s="157">
        <v>7.4999999999999997E-2</v>
      </c>
      <c r="E241" s="157"/>
      <c r="F241" s="157">
        <v>12</v>
      </c>
      <c r="G241" s="157">
        <v>48.6</v>
      </c>
      <c r="H241" s="157"/>
      <c r="I241" s="157"/>
      <c r="J241" s="157"/>
      <c r="K241" s="157"/>
      <c r="L241" s="157">
        <v>3.15</v>
      </c>
      <c r="M241" s="157">
        <v>1.65</v>
      </c>
      <c r="N241" s="157">
        <v>1.05</v>
      </c>
      <c r="O241" s="157">
        <v>0.24</v>
      </c>
    </row>
    <row r="242" spans="1:15" s="102" customFormat="1" ht="31.5" x14ac:dyDescent="0.25">
      <c r="A242" s="172" t="s">
        <v>198</v>
      </c>
      <c r="B242" s="156"/>
      <c r="C242" s="156">
        <v>265</v>
      </c>
      <c r="D242" s="157">
        <v>5.5490000000000004</v>
      </c>
      <c r="E242" s="157">
        <v>8.3680000000000003</v>
      </c>
      <c r="F242" s="157">
        <v>56.094000000000001</v>
      </c>
      <c r="G242" s="157">
        <v>327.47699999999998</v>
      </c>
      <c r="H242" s="157">
        <v>0.24099999999999999</v>
      </c>
      <c r="I242" s="157">
        <v>40</v>
      </c>
      <c r="J242" s="157">
        <v>5</v>
      </c>
      <c r="K242" s="157">
        <v>2.6389999999999998</v>
      </c>
      <c r="L242" s="157">
        <v>140.72499999999999</v>
      </c>
      <c r="M242" s="157">
        <v>108.636</v>
      </c>
      <c r="N242" s="157">
        <v>44.911000000000001</v>
      </c>
      <c r="O242" s="157">
        <v>4.1520000000000001</v>
      </c>
    </row>
    <row r="243" spans="1:15" s="102" customFormat="1" ht="15.75" x14ac:dyDescent="0.25">
      <c r="A243" s="172" t="s">
        <v>8</v>
      </c>
      <c r="B243" s="156"/>
      <c r="C243" s="156"/>
      <c r="D243" s="157"/>
      <c r="E243" s="157"/>
      <c r="F243" s="157"/>
      <c r="G243" s="157"/>
      <c r="H243" s="157"/>
      <c r="I243" s="157"/>
      <c r="J243" s="157"/>
      <c r="K243" s="157"/>
      <c r="L243" s="157"/>
      <c r="M243" s="157"/>
      <c r="N243" s="157"/>
      <c r="O243" s="157"/>
    </row>
    <row r="244" spans="1:15" s="102" customFormat="1" ht="15.75" x14ac:dyDescent="0.25">
      <c r="A244" s="172" t="s">
        <v>292</v>
      </c>
      <c r="B244" s="156" t="s">
        <v>185</v>
      </c>
      <c r="C244" s="156">
        <v>60</v>
      </c>
      <c r="D244" s="157">
        <v>1.5489999999999999</v>
      </c>
      <c r="E244" s="157">
        <v>5.0620000000000003</v>
      </c>
      <c r="F244" s="157">
        <v>8.7100000000000009</v>
      </c>
      <c r="G244" s="157">
        <v>87.655000000000001</v>
      </c>
      <c r="H244" s="157">
        <v>3.6999999999999998E-2</v>
      </c>
      <c r="I244" s="157">
        <v>12.35</v>
      </c>
      <c r="J244" s="157"/>
      <c r="K244" s="157">
        <v>2.4169999999999998</v>
      </c>
      <c r="L244" s="157">
        <v>26.74</v>
      </c>
      <c r="M244" s="157">
        <v>36.78</v>
      </c>
      <c r="N244" s="157">
        <v>19.16</v>
      </c>
      <c r="O244" s="157">
        <v>1.095</v>
      </c>
    </row>
    <row r="245" spans="1:15" s="102" customFormat="1" ht="15.75" x14ac:dyDescent="0.25">
      <c r="A245" s="172" t="s">
        <v>310</v>
      </c>
      <c r="B245" s="156" t="s">
        <v>293</v>
      </c>
      <c r="C245" s="156">
        <v>250</v>
      </c>
      <c r="D245" s="157">
        <v>2.5019999999999998</v>
      </c>
      <c r="E245" s="157">
        <v>3.19</v>
      </c>
      <c r="F245" s="157">
        <v>15.662000000000001</v>
      </c>
      <c r="G245" s="157">
        <v>101.636</v>
      </c>
      <c r="H245" s="157">
        <v>4.4999999999999998E-2</v>
      </c>
      <c r="I245" s="157">
        <v>1.5</v>
      </c>
      <c r="J245" s="157">
        <v>216</v>
      </c>
      <c r="K245" s="157">
        <v>0.4</v>
      </c>
      <c r="L245" s="157">
        <v>13.32</v>
      </c>
      <c r="M245" s="157">
        <v>30.463000000000001</v>
      </c>
      <c r="N245" s="157">
        <v>8.5649999999999995</v>
      </c>
      <c r="O245" s="157">
        <v>0.5</v>
      </c>
    </row>
    <row r="246" spans="1:15" s="102" customFormat="1" ht="15.75" x14ac:dyDescent="0.25">
      <c r="A246" s="172" t="s">
        <v>294</v>
      </c>
      <c r="B246" s="156" t="s">
        <v>318</v>
      </c>
      <c r="C246" s="156">
        <v>90</v>
      </c>
      <c r="D246" s="157">
        <v>11.872</v>
      </c>
      <c r="E246" s="157">
        <v>0.64600000000000002</v>
      </c>
      <c r="F246" s="157">
        <v>13.803000000000001</v>
      </c>
      <c r="G246" s="157">
        <v>108.7</v>
      </c>
      <c r="H246" s="157">
        <v>0.1</v>
      </c>
      <c r="I246" s="157">
        <v>0.6</v>
      </c>
      <c r="J246" s="157">
        <v>6</v>
      </c>
      <c r="K246" s="157">
        <v>0.91900000000000004</v>
      </c>
      <c r="L246" s="157">
        <v>25.15</v>
      </c>
      <c r="M246" s="157">
        <v>151.83000000000001</v>
      </c>
      <c r="N246" s="157">
        <v>27.73</v>
      </c>
      <c r="O246" s="157">
        <v>0.94599999999999995</v>
      </c>
    </row>
    <row r="247" spans="1:15" s="102" customFormat="1" ht="15.75" x14ac:dyDescent="0.25">
      <c r="A247" s="172" t="s">
        <v>283</v>
      </c>
      <c r="B247" s="156" t="s">
        <v>284</v>
      </c>
      <c r="C247" s="156">
        <v>150</v>
      </c>
      <c r="D247" s="157">
        <v>2.84</v>
      </c>
      <c r="E247" s="157">
        <v>4.5640000000000001</v>
      </c>
      <c r="F247" s="157">
        <v>23.146000000000001</v>
      </c>
      <c r="G247" s="157">
        <v>145.304</v>
      </c>
      <c r="H247" s="157">
        <v>0.17</v>
      </c>
      <c r="I247" s="157">
        <v>28.4</v>
      </c>
      <c r="J247" s="157"/>
      <c r="K247" s="157">
        <v>1.9019999999999999</v>
      </c>
      <c r="L247" s="157">
        <v>21.56</v>
      </c>
      <c r="M247" s="157">
        <v>83.94</v>
      </c>
      <c r="N247" s="157">
        <v>33.1</v>
      </c>
      <c r="O247" s="157">
        <v>1.3360000000000001</v>
      </c>
    </row>
    <row r="248" spans="1:15" s="102" customFormat="1" ht="15.75" x14ac:dyDescent="0.25">
      <c r="A248" s="172" t="s">
        <v>255</v>
      </c>
      <c r="B248" s="156" t="s">
        <v>111</v>
      </c>
      <c r="C248" s="156">
        <v>200</v>
      </c>
      <c r="D248" s="157">
        <v>0.78</v>
      </c>
      <c r="E248" s="157">
        <v>0.06</v>
      </c>
      <c r="F248" s="157">
        <v>20.12</v>
      </c>
      <c r="G248" s="157">
        <v>85.3</v>
      </c>
      <c r="H248" s="157">
        <v>0.02</v>
      </c>
      <c r="I248" s="157">
        <v>0.8</v>
      </c>
      <c r="J248" s="157"/>
      <c r="K248" s="157">
        <v>1.1000000000000001</v>
      </c>
      <c r="L248" s="157">
        <v>32</v>
      </c>
      <c r="M248" s="157">
        <v>29.2</v>
      </c>
      <c r="N248" s="157">
        <v>21</v>
      </c>
      <c r="O248" s="157">
        <v>0.67</v>
      </c>
    </row>
    <row r="249" spans="1:15" s="102" customFormat="1" ht="15.75" x14ac:dyDescent="0.25">
      <c r="A249" s="172">
        <v>0</v>
      </c>
      <c r="B249" s="156" t="s">
        <v>6</v>
      </c>
      <c r="C249" s="156">
        <v>60</v>
      </c>
      <c r="D249" s="157">
        <v>4.74</v>
      </c>
      <c r="E249" s="157">
        <v>0.6</v>
      </c>
      <c r="F249" s="157">
        <v>28.98</v>
      </c>
      <c r="G249" s="157">
        <v>141</v>
      </c>
      <c r="H249" s="157">
        <v>9.6000000000000002E-2</v>
      </c>
      <c r="I249" s="157"/>
      <c r="J249" s="157"/>
      <c r="K249" s="157">
        <v>0.78</v>
      </c>
      <c r="L249" s="157">
        <v>13.8</v>
      </c>
      <c r="M249" s="157">
        <v>52.2</v>
      </c>
      <c r="N249" s="157">
        <v>19.8</v>
      </c>
      <c r="O249" s="157">
        <v>1.2</v>
      </c>
    </row>
    <row r="250" spans="1:15" s="102" customFormat="1" ht="15.75" x14ac:dyDescent="0.25">
      <c r="A250" s="172"/>
      <c r="B250" s="156" t="s">
        <v>19</v>
      </c>
      <c r="C250" s="156">
        <v>40</v>
      </c>
      <c r="D250" s="157">
        <v>2.64</v>
      </c>
      <c r="E250" s="157">
        <v>0.48</v>
      </c>
      <c r="F250" s="157">
        <v>13.68</v>
      </c>
      <c r="G250" s="157">
        <v>69.599999999999994</v>
      </c>
      <c r="H250" s="157">
        <v>0.08</v>
      </c>
      <c r="I250" s="157"/>
      <c r="J250" s="157">
        <v>2.4</v>
      </c>
      <c r="K250" s="157">
        <v>0.88</v>
      </c>
      <c r="L250" s="157">
        <v>14</v>
      </c>
      <c r="M250" s="157">
        <v>63.2</v>
      </c>
      <c r="N250" s="157">
        <v>18.8</v>
      </c>
      <c r="O250" s="157">
        <v>1.56</v>
      </c>
    </row>
    <row r="251" spans="1:15" s="102" customFormat="1" ht="15.75" x14ac:dyDescent="0.25">
      <c r="A251" s="172" t="s">
        <v>20</v>
      </c>
      <c r="B251" s="156"/>
      <c r="C251" s="156">
        <v>850</v>
      </c>
      <c r="D251" s="157">
        <v>26.922999999999998</v>
      </c>
      <c r="E251" s="157">
        <v>14.602</v>
      </c>
      <c r="F251" s="157">
        <v>124.101</v>
      </c>
      <c r="G251" s="157">
        <v>739.19500000000005</v>
      </c>
      <c r="H251" s="157">
        <v>0.54900000000000004</v>
      </c>
      <c r="I251" s="157">
        <v>43.65</v>
      </c>
      <c r="J251" s="157">
        <v>224.4</v>
      </c>
      <c r="K251" s="157">
        <v>8.3979999999999997</v>
      </c>
      <c r="L251" s="157">
        <v>146.57</v>
      </c>
      <c r="M251" s="157">
        <v>447.613</v>
      </c>
      <c r="N251" s="157">
        <v>148.155</v>
      </c>
      <c r="O251" s="157">
        <v>7.3070000000000004</v>
      </c>
    </row>
    <row r="252" spans="1:15" s="102" customFormat="1" ht="15.75" x14ac:dyDescent="0.25">
      <c r="A252" s="172" t="s">
        <v>43</v>
      </c>
      <c r="B252" s="156"/>
      <c r="C252" s="156"/>
      <c r="D252" s="157"/>
      <c r="E252" s="157"/>
      <c r="F252" s="157"/>
      <c r="G252" s="157"/>
      <c r="H252" s="157"/>
      <c r="I252" s="157"/>
      <c r="J252" s="157"/>
      <c r="K252" s="157"/>
      <c r="L252" s="157"/>
      <c r="M252" s="157"/>
      <c r="N252" s="157"/>
      <c r="O252" s="157"/>
    </row>
    <row r="253" spans="1:15" s="102" customFormat="1" ht="15.75" x14ac:dyDescent="0.25">
      <c r="A253" s="172" t="s">
        <v>238</v>
      </c>
      <c r="B253" s="156" t="s">
        <v>239</v>
      </c>
      <c r="C253" s="156">
        <v>50</v>
      </c>
      <c r="D253" s="157">
        <v>4.4740000000000002</v>
      </c>
      <c r="E253" s="157">
        <v>8.1679999999999993</v>
      </c>
      <c r="F253" s="157">
        <v>23.893999999999998</v>
      </c>
      <c r="G253" s="157">
        <v>186.87700000000001</v>
      </c>
      <c r="H253" s="157">
        <v>0.221</v>
      </c>
      <c r="I253" s="157"/>
      <c r="J253" s="157">
        <v>5</v>
      </c>
      <c r="K253" s="157">
        <v>2.4390000000000001</v>
      </c>
      <c r="L253" s="157">
        <v>123.575</v>
      </c>
      <c r="M253" s="157">
        <v>92.986000000000004</v>
      </c>
      <c r="N253" s="157">
        <v>35.860999999999997</v>
      </c>
      <c r="O253" s="157">
        <v>1.1120000000000001</v>
      </c>
    </row>
    <row r="254" spans="1:15" s="102" customFormat="1" ht="15.75" x14ac:dyDescent="0.25">
      <c r="A254" s="172">
        <v>0</v>
      </c>
      <c r="B254" s="156" t="s">
        <v>163</v>
      </c>
      <c r="C254" s="156">
        <v>200</v>
      </c>
      <c r="D254" s="157">
        <v>1</v>
      </c>
      <c r="E254" s="157">
        <v>0.2</v>
      </c>
      <c r="F254" s="157">
        <v>20.2</v>
      </c>
      <c r="G254" s="157">
        <v>92</v>
      </c>
      <c r="H254" s="157">
        <v>0.02</v>
      </c>
      <c r="I254" s="157">
        <v>40</v>
      </c>
      <c r="J254" s="157"/>
      <c r="K254" s="157">
        <v>0.2</v>
      </c>
      <c r="L254" s="157">
        <v>14</v>
      </c>
      <c r="M254" s="157">
        <v>14</v>
      </c>
      <c r="N254" s="157">
        <v>8</v>
      </c>
      <c r="O254" s="157">
        <v>2.8</v>
      </c>
    </row>
    <row r="255" spans="1:15" s="102" customFormat="1" ht="15.75" x14ac:dyDescent="0.25">
      <c r="A255" s="172"/>
      <c r="B255" s="156" t="s">
        <v>42</v>
      </c>
      <c r="C255" s="156">
        <v>15</v>
      </c>
      <c r="D255" s="157">
        <v>7.4999999999999997E-2</v>
      </c>
      <c r="E255" s="157"/>
      <c r="F255" s="157">
        <v>12</v>
      </c>
      <c r="G255" s="157">
        <v>48.6</v>
      </c>
      <c r="H255" s="157"/>
      <c r="I255" s="157"/>
      <c r="J255" s="157"/>
      <c r="K255" s="157"/>
      <c r="L255" s="157">
        <v>3.15</v>
      </c>
      <c r="M255" s="157">
        <v>1.65</v>
      </c>
      <c r="N255" s="157">
        <v>1.05</v>
      </c>
      <c r="O255" s="157">
        <v>0.24</v>
      </c>
    </row>
    <row r="256" spans="1:15" s="102" customFormat="1" ht="31.5" x14ac:dyDescent="0.25">
      <c r="A256" s="172" t="s">
        <v>44</v>
      </c>
      <c r="B256" s="156"/>
      <c r="C256" s="156">
        <f>SUM(C253:C255)</f>
        <v>265</v>
      </c>
      <c r="D256" s="157">
        <f t="shared" ref="D256:O256" si="24">SUM(D253:D255)</f>
        <v>5.5490000000000004</v>
      </c>
      <c r="E256" s="157">
        <f t="shared" si="24"/>
        <v>8.3679999999999986</v>
      </c>
      <c r="F256" s="157">
        <f t="shared" si="24"/>
        <v>56.093999999999994</v>
      </c>
      <c r="G256" s="157">
        <f t="shared" si="24"/>
        <v>327.47700000000003</v>
      </c>
      <c r="H256" s="157">
        <f t="shared" si="24"/>
        <v>0.24099999999999999</v>
      </c>
      <c r="I256" s="157">
        <f t="shared" si="24"/>
        <v>40</v>
      </c>
      <c r="J256" s="157">
        <f t="shared" si="24"/>
        <v>5</v>
      </c>
      <c r="K256" s="157">
        <f t="shared" si="24"/>
        <v>2.6390000000000002</v>
      </c>
      <c r="L256" s="157">
        <f t="shared" si="24"/>
        <v>140.72499999999999</v>
      </c>
      <c r="M256" s="157">
        <f t="shared" si="24"/>
        <v>108.63600000000001</v>
      </c>
      <c r="N256" s="157">
        <f t="shared" si="24"/>
        <v>44.910999999999994</v>
      </c>
      <c r="O256" s="157">
        <f t="shared" si="24"/>
        <v>4.1520000000000001</v>
      </c>
    </row>
    <row r="257" spans="1:15" s="102" customFormat="1" ht="31.5" x14ac:dyDescent="0.25">
      <c r="A257" s="172" t="s">
        <v>206</v>
      </c>
      <c r="B257" s="156"/>
      <c r="C257" s="156">
        <v>2095</v>
      </c>
      <c r="D257" s="157">
        <v>70.891000000000005</v>
      </c>
      <c r="E257" s="157">
        <v>54.914000000000001</v>
      </c>
      <c r="F257" s="157">
        <v>318.529</v>
      </c>
      <c r="G257" s="157">
        <v>2071.3910000000001</v>
      </c>
      <c r="H257" s="157">
        <v>1.5549999999999999</v>
      </c>
      <c r="I257" s="157">
        <v>237.23500000000001</v>
      </c>
      <c r="J257" s="157">
        <v>508.18</v>
      </c>
      <c r="K257" s="157">
        <v>18.361000000000001</v>
      </c>
      <c r="L257" s="157">
        <v>558.798</v>
      </c>
      <c r="M257" s="157">
        <v>922.85799999999995</v>
      </c>
      <c r="N257" s="157">
        <v>390.64800000000002</v>
      </c>
      <c r="O257" s="157">
        <v>22.571999999999999</v>
      </c>
    </row>
    <row r="258" spans="1:15" s="102" customFormat="1" ht="31.5" x14ac:dyDescent="0.25">
      <c r="A258" s="172" t="s">
        <v>23</v>
      </c>
      <c r="B258" s="156"/>
      <c r="C258" s="156"/>
      <c r="D258" s="157"/>
      <c r="E258" s="157"/>
      <c r="F258" s="157"/>
      <c r="G258" s="157"/>
      <c r="H258" s="157"/>
      <c r="I258" s="157"/>
      <c r="J258" s="157"/>
      <c r="K258" s="157"/>
      <c r="L258" s="157"/>
      <c r="M258" s="157"/>
      <c r="N258" s="157"/>
      <c r="O258" s="157"/>
    </row>
    <row r="259" spans="1:15" s="102" customFormat="1" ht="15.75" x14ac:dyDescent="0.25">
      <c r="A259" s="172" t="s">
        <v>33</v>
      </c>
      <c r="B259" s="156" t="s">
        <v>32</v>
      </c>
      <c r="C259" s="156" t="s">
        <v>0</v>
      </c>
      <c r="D259" s="157" t="s">
        <v>1</v>
      </c>
      <c r="E259" s="157"/>
      <c r="F259" s="157"/>
      <c r="G259" s="157" t="s">
        <v>31</v>
      </c>
      <c r="H259" s="157" t="s">
        <v>9</v>
      </c>
      <c r="I259" s="157"/>
      <c r="J259" s="157"/>
      <c r="K259" s="157"/>
      <c r="L259" s="157" t="s">
        <v>10</v>
      </c>
      <c r="M259" s="157"/>
      <c r="N259" s="157"/>
      <c r="O259" s="157"/>
    </row>
    <row r="260" spans="1:15" s="102" customFormat="1" ht="15.75" x14ac:dyDescent="0.25">
      <c r="A260" s="172"/>
      <c r="B260" s="156"/>
      <c r="C260" s="156"/>
      <c r="D260" s="157" t="s">
        <v>2</v>
      </c>
      <c r="E260" s="157" t="s">
        <v>3</v>
      </c>
      <c r="F260" s="157" t="s">
        <v>4</v>
      </c>
      <c r="G260" s="157"/>
      <c r="H260" s="157" t="s">
        <v>11</v>
      </c>
      <c r="I260" s="157" t="s">
        <v>12</v>
      </c>
      <c r="J260" s="157" t="s">
        <v>13</v>
      </c>
      <c r="K260" s="157" t="s">
        <v>14</v>
      </c>
      <c r="L260" s="157" t="s">
        <v>15</v>
      </c>
      <c r="M260" s="157" t="s">
        <v>16</v>
      </c>
      <c r="N260" s="157" t="s">
        <v>17</v>
      </c>
      <c r="O260" s="157" t="s">
        <v>18</v>
      </c>
    </row>
    <row r="261" spans="1:15" s="102" customFormat="1" ht="15.75" x14ac:dyDescent="0.25">
      <c r="A261" s="172" t="s">
        <v>21</v>
      </c>
      <c r="B261" s="156"/>
      <c r="C261" s="156"/>
      <c r="D261" s="157"/>
      <c r="E261" s="157"/>
      <c r="F261" s="157"/>
      <c r="G261" s="157"/>
      <c r="H261" s="157"/>
      <c r="I261" s="157"/>
      <c r="J261" s="157"/>
      <c r="K261" s="157"/>
      <c r="L261" s="157"/>
      <c r="M261" s="157"/>
      <c r="N261" s="157"/>
      <c r="O261" s="157"/>
    </row>
    <row r="262" spans="1:15" s="102" customFormat="1" ht="15.75" x14ac:dyDescent="0.25">
      <c r="A262" s="172" t="s">
        <v>295</v>
      </c>
      <c r="B262" s="156" t="s">
        <v>296</v>
      </c>
      <c r="C262" s="156">
        <v>270</v>
      </c>
      <c r="D262" s="157">
        <v>33.301000000000002</v>
      </c>
      <c r="E262" s="157">
        <v>19.722999999999999</v>
      </c>
      <c r="F262" s="157">
        <v>28.274000000000001</v>
      </c>
      <c r="G262" s="157">
        <v>426.45800000000003</v>
      </c>
      <c r="H262" s="157">
        <v>0.35399999999999998</v>
      </c>
      <c r="I262" s="157">
        <v>30.75</v>
      </c>
      <c r="J262" s="157">
        <v>878.5</v>
      </c>
      <c r="K262" s="157">
        <v>4.444</v>
      </c>
      <c r="L262" s="157">
        <v>53.387</v>
      </c>
      <c r="M262" s="157">
        <v>323.10500000000002</v>
      </c>
      <c r="N262" s="157">
        <v>73.129000000000005</v>
      </c>
      <c r="O262" s="157">
        <v>3.4079999999999999</v>
      </c>
    </row>
    <row r="263" spans="1:15" s="102" customFormat="1" ht="15.75" x14ac:dyDescent="0.25">
      <c r="A263" s="172" t="s">
        <v>170</v>
      </c>
      <c r="B263" s="156" t="s">
        <v>49</v>
      </c>
      <c r="C263" s="156">
        <v>200</v>
      </c>
      <c r="D263" s="157"/>
      <c r="E263" s="157"/>
      <c r="F263" s="157">
        <v>9.9830000000000005</v>
      </c>
      <c r="G263" s="157">
        <v>39.911999999999999</v>
      </c>
      <c r="H263" s="157">
        <v>1E-3</v>
      </c>
      <c r="I263" s="157">
        <v>0.1</v>
      </c>
      <c r="J263" s="157"/>
      <c r="K263" s="157"/>
      <c r="L263" s="157">
        <v>4.95</v>
      </c>
      <c r="M263" s="157">
        <v>8.24</v>
      </c>
      <c r="N263" s="157">
        <v>4.4000000000000004</v>
      </c>
      <c r="O263" s="157">
        <v>0.85</v>
      </c>
    </row>
    <row r="264" spans="1:15" s="102" customFormat="1" ht="15.75" x14ac:dyDescent="0.25">
      <c r="A264" s="172"/>
      <c r="B264" s="156" t="s">
        <v>6</v>
      </c>
      <c r="C264" s="156">
        <v>40</v>
      </c>
      <c r="D264" s="157">
        <v>3.16</v>
      </c>
      <c r="E264" s="157">
        <v>0.4</v>
      </c>
      <c r="F264" s="157">
        <v>19.32</v>
      </c>
      <c r="G264" s="157">
        <v>94</v>
      </c>
      <c r="H264" s="157">
        <v>6.4000000000000001E-2</v>
      </c>
      <c r="I264" s="157"/>
      <c r="J264" s="157"/>
      <c r="K264" s="157">
        <v>0.52</v>
      </c>
      <c r="L264" s="157">
        <v>9.1999999999999993</v>
      </c>
      <c r="M264" s="157">
        <v>34.799999999999997</v>
      </c>
      <c r="N264" s="157">
        <v>13.2</v>
      </c>
      <c r="O264" s="157">
        <v>0.8</v>
      </c>
    </row>
    <row r="265" spans="1:15" s="101" customFormat="1" ht="15.75" x14ac:dyDescent="0.2">
      <c r="A265" s="172">
        <v>0</v>
      </c>
      <c r="B265" s="156" t="s">
        <v>319</v>
      </c>
      <c r="C265" s="156">
        <v>180</v>
      </c>
      <c r="D265" s="157">
        <v>0.72</v>
      </c>
      <c r="E265" s="157">
        <v>0.54</v>
      </c>
      <c r="F265" s="157">
        <v>18.54</v>
      </c>
      <c r="G265" s="157">
        <v>84.6</v>
      </c>
      <c r="H265" s="157">
        <v>3.5999999999999997E-2</v>
      </c>
      <c r="I265" s="157">
        <v>9</v>
      </c>
      <c r="J265" s="157"/>
      <c r="K265" s="157">
        <v>0.72</v>
      </c>
      <c r="L265" s="157">
        <v>34.200000000000003</v>
      </c>
      <c r="M265" s="157">
        <v>28.8</v>
      </c>
      <c r="N265" s="157">
        <v>21.6</v>
      </c>
      <c r="O265" s="157">
        <v>4.1399999999999997</v>
      </c>
    </row>
    <row r="266" spans="1:15" s="102" customFormat="1" ht="31.5" x14ac:dyDescent="0.25">
      <c r="A266" s="172" t="s">
        <v>196</v>
      </c>
      <c r="B266" s="156"/>
      <c r="C266" s="156">
        <v>690</v>
      </c>
      <c r="D266" s="157">
        <v>37.180999999999997</v>
      </c>
      <c r="E266" s="157">
        <v>20.663</v>
      </c>
      <c r="F266" s="157">
        <v>76.117000000000004</v>
      </c>
      <c r="G266" s="157">
        <v>644.97</v>
      </c>
      <c r="H266" s="157">
        <v>0.45500000000000002</v>
      </c>
      <c r="I266" s="157">
        <v>39.85</v>
      </c>
      <c r="J266" s="157">
        <v>878.5</v>
      </c>
      <c r="K266" s="157">
        <v>5.6840000000000002</v>
      </c>
      <c r="L266" s="157">
        <v>101.73699999999999</v>
      </c>
      <c r="M266" s="157">
        <v>394.94499999999999</v>
      </c>
      <c r="N266" s="157">
        <v>112.32899999999999</v>
      </c>
      <c r="O266" s="157">
        <v>9.1980000000000004</v>
      </c>
    </row>
    <row r="267" spans="1:15" s="102" customFormat="1" ht="15.75" x14ac:dyDescent="0.25">
      <c r="A267" s="172" t="s">
        <v>197</v>
      </c>
      <c r="B267" s="156"/>
      <c r="C267" s="156"/>
      <c r="D267" s="157"/>
      <c r="E267" s="157"/>
      <c r="F267" s="157"/>
      <c r="G267" s="157"/>
      <c r="H267" s="157"/>
      <c r="I267" s="157"/>
      <c r="J267" s="157"/>
      <c r="K267" s="157"/>
      <c r="L267" s="157"/>
      <c r="M267" s="157"/>
      <c r="N267" s="157"/>
      <c r="O267" s="157"/>
    </row>
    <row r="268" spans="1:15" s="102" customFormat="1" ht="15.75" x14ac:dyDescent="0.25">
      <c r="A268" s="172" t="s">
        <v>246</v>
      </c>
      <c r="B268" s="156" t="s">
        <v>247</v>
      </c>
      <c r="C268" s="156">
        <v>50</v>
      </c>
      <c r="D268" s="157">
        <v>4.2919999999999998</v>
      </c>
      <c r="E268" s="157">
        <v>3.9289999999999998</v>
      </c>
      <c r="F268" s="157">
        <v>29.72</v>
      </c>
      <c r="G268" s="157">
        <v>171.244</v>
      </c>
      <c r="H268" s="157">
        <v>0.30599999999999999</v>
      </c>
      <c r="I268" s="157"/>
      <c r="J268" s="157"/>
      <c r="K268" s="157">
        <v>1.4450000000000001</v>
      </c>
      <c r="L268" s="157">
        <v>52.36</v>
      </c>
      <c r="M268" s="157">
        <v>57.534999999999997</v>
      </c>
      <c r="N268" s="157">
        <v>22.45</v>
      </c>
      <c r="O268" s="157">
        <v>0.96399999999999997</v>
      </c>
    </row>
    <row r="269" spans="1:15" s="102" customFormat="1" ht="15.75" x14ac:dyDescent="0.25">
      <c r="A269" s="172">
        <v>0</v>
      </c>
      <c r="B269" s="156" t="s">
        <v>163</v>
      </c>
      <c r="C269" s="156">
        <v>200</v>
      </c>
      <c r="D269" s="157">
        <v>1</v>
      </c>
      <c r="E269" s="157">
        <v>0.2</v>
      </c>
      <c r="F269" s="157">
        <v>20.2</v>
      </c>
      <c r="G269" s="157">
        <v>92</v>
      </c>
      <c r="H269" s="157">
        <v>0.02</v>
      </c>
      <c r="I269" s="157">
        <v>40</v>
      </c>
      <c r="J269" s="157"/>
      <c r="K269" s="157">
        <v>0.2</v>
      </c>
      <c r="L269" s="157">
        <v>14</v>
      </c>
      <c r="M269" s="157">
        <v>14</v>
      </c>
      <c r="N269" s="157">
        <v>8</v>
      </c>
      <c r="O269" s="157">
        <v>2.8</v>
      </c>
    </row>
    <row r="270" spans="1:15" s="102" customFormat="1" ht="15.75" x14ac:dyDescent="0.25">
      <c r="A270" s="172"/>
      <c r="B270" s="156" t="s">
        <v>168</v>
      </c>
      <c r="C270" s="156">
        <v>15</v>
      </c>
      <c r="D270" s="157">
        <v>1.4999999999999999E-2</v>
      </c>
      <c r="E270" s="157"/>
      <c r="F270" s="157">
        <v>11.91</v>
      </c>
      <c r="G270" s="157">
        <v>48.15</v>
      </c>
      <c r="H270" s="157"/>
      <c r="I270" s="157"/>
      <c r="J270" s="157"/>
      <c r="K270" s="157"/>
      <c r="L270" s="157">
        <v>0.6</v>
      </c>
      <c r="M270" s="157">
        <v>0.15</v>
      </c>
      <c r="N270" s="157">
        <v>0.3</v>
      </c>
      <c r="O270" s="157">
        <v>0.06</v>
      </c>
    </row>
    <row r="271" spans="1:15" s="102" customFormat="1" ht="31.5" x14ac:dyDescent="0.25">
      <c r="A271" s="172" t="s">
        <v>198</v>
      </c>
      <c r="B271" s="156"/>
      <c r="C271" s="156">
        <v>265</v>
      </c>
      <c r="D271" s="157">
        <v>5.3070000000000004</v>
      </c>
      <c r="E271" s="157">
        <v>4.1289999999999996</v>
      </c>
      <c r="F271" s="157">
        <v>61.83</v>
      </c>
      <c r="G271" s="157">
        <v>311.39400000000001</v>
      </c>
      <c r="H271" s="157">
        <v>0.32600000000000001</v>
      </c>
      <c r="I271" s="157">
        <v>40</v>
      </c>
      <c r="J271" s="157"/>
      <c r="K271" s="157">
        <v>1.645</v>
      </c>
      <c r="L271" s="157">
        <v>66.959999999999994</v>
      </c>
      <c r="M271" s="157">
        <v>71.685000000000002</v>
      </c>
      <c r="N271" s="157">
        <v>30.75</v>
      </c>
      <c r="O271" s="157">
        <v>3.8239999999999998</v>
      </c>
    </row>
    <row r="272" spans="1:15" s="102" customFormat="1" ht="15.75" x14ac:dyDescent="0.25">
      <c r="A272" s="172" t="s">
        <v>8</v>
      </c>
      <c r="B272" s="156"/>
      <c r="C272" s="156"/>
      <c r="D272" s="157"/>
      <c r="E272" s="157"/>
      <c r="F272" s="157"/>
      <c r="G272" s="157"/>
      <c r="H272" s="157"/>
      <c r="I272" s="157"/>
      <c r="J272" s="157"/>
      <c r="K272" s="157"/>
      <c r="L272" s="157"/>
      <c r="M272" s="157"/>
      <c r="N272" s="157"/>
      <c r="O272" s="157"/>
    </row>
    <row r="273" spans="1:15" s="102" customFormat="1" ht="15.75" x14ac:dyDescent="0.25">
      <c r="A273" s="172" t="s">
        <v>279</v>
      </c>
      <c r="B273" s="156" t="s">
        <v>126</v>
      </c>
      <c r="C273" s="156">
        <v>250</v>
      </c>
      <c r="D273" s="157">
        <v>1.847</v>
      </c>
      <c r="E273" s="157">
        <v>5.2590000000000003</v>
      </c>
      <c r="F273" s="157">
        <v>11.055</v>
      </c>
      <c r="G273" s="157">
        <v>99.454999999999998</v>
      </c>
      <c r="H273" s="157">
        <v>8.5000000000000006E-2</v>
      </c>
      <c r="I273" s="157">
        <v>21.2</v>
      </c>
      <c r="J273" s="157">
        <v>203.5</v>
      </c>
      <c r="K273" s="157">
        <v>2.3439999999999999</v>
      </c>
      <c r="L273" s="157">
        <v>25.48</v>
      </c>
      <c r="M273" s="157">
        <v>51.69</v>
      </c>
      <c r="N273" s="157">
        <v>21.59</v>
      </c>
      <c r="O273" s="157">
        <v>0.79800000000000004</v>
      </c>
    </row>
    <row r="274" spans="1:15" s="102" customFormat="1" ht="15.75" x14ac:dyDescent="0.25">
      <c r="A274" s="172" t="s">
        <v>311</v>
      </c>
      <c r="B274" s="156" t="s">
        <v>297</v>
      </c>
      <c r="C274" s="156">
        <v>90</v>
      </c>
      <c r="D274" s="157">
        <v>18.035</v>
      </c>
      <c r="E274" s="157">
        <v>28.396000000000001</v>
      </c>
      <c r="F274" s="157">
        <v>9.5370000000000008</v>
      </c>
      <c r="G274" s="157">
        <v>365.85199999999998</v>
      </c>
      <c r="H274" s="157">
        <v>8.4000000000000005E-2</v>
      </c>
      <c r="I274" s="157"/>
      <c r="J274" s="157">
        <v>28.5</v>
      </c>
      <c r="K274" s="157">
        <v>8.1319999999999997</v>
      </c>
      <c r="L274" s="157">
        <v>20.378</v>
      </c>
      <c r="M274" s="157">
        <v>178.084</v>
      </c>
      <c r="N274" s="157">
        <v>24.872</v>
      </c>
      <c r="O274" s="157">
        <v>2.7690000000000001</v>
      </c>
    </row>
    <row r="275" spans="1:15" s="102" customFormat="1" ht="15.75" x14ac:dyDescent="0.25">
      <c r="A275" s="172"/>
      <c r="B275" s="156" t="s">
        <v>298</v>
      </c>
      <c r="C275" s="156">
        <v>155</v>
      </c>
      <c r="D275" s="157">
        <v>4.125</v>
      </c>
      <c r="E275" s="157">
        <v>5.4450000000000003</v>
      </c>
      <c r="F275" s="157">
        <v>25.687999999999999</v>
      </c>
      <c r="G275" s="157">
        <v>168.255</v>
      </c>
      <c r="H275" s="157">
        <v>0.113</v>
      </c>
      <c r="I275" s="157"/>
      <c r="J275" s="157"/>
      <c r="K275" s="157">
        <v>2.8380000000000001</v>
      </c>
      <c r="L275" s="157">
        <v>16.122</v>
      </c>
      <c r="M275" s="157">
        <v>103.82899999999999</v>
      </c>
      <c r="N275" s="157">
        <v>22.567</v>
      </c>
      <c r="O275" s="157">
        <v>1.7709999999999999</v>
      </c>
    </row>
    <row r="276" spans="1:15" s="102" customFormat="1" ht="15.75" x14ac:dyDescent="0.25">
      <c r="A276" s="172" t="s">
        <v>308</v>
      </c>
      <c r="B276" s="156" t="s">
        <v>265</v>
      </c>
      <c r="C276" s="156">
        <v>200</v>
      </c>
      <c r="D276" s="157">
        <v>0.20899999999999999</v>
      </c>
      <c r="E276" s="157">
        <v>0.04</v>
      </c>
      <c r="F276" s="157">
        <v>19.318000000000001</v>
      </c>
      <c r="G276" s="157">
        <v>75.67</v>
      </c>
      <c r="H276" s="157">
        <v>6.0000000000000001E-3</v>
      </c>
      <c r="I276" s="157">
        <v>40</v>
      </c>
      <c r="J276" s="157"/>
      <c r="K276" s="157">
        <v>0.14399999999999999</v>
      </c>
      <c r="L276" s="157">
        <v>10.8</v>
      </c>
      <c r="M276" s="157">
        <v>13.53</v>
      </c>
      <c r="N276" s="157">
        <v>6.2</v>
      </c>
      <c r="O276" s="157">
        <v>0.28999999999999998</v>
      </c>
    </row>
    <row r="277" spans="1:15" s="102" customFormat="1" ht="15.75" x14ac:dyDescent="0.25">
      <c r="A277" s="172">
        <v>0</v>
      </c>
      <c r="B277" s="156" t="s">
        <v>6</v>
      </c>
      <c r="C277" s="156">
        <v>60</v>
      </c>
      <c r="D277" s="157">
        <v>4.74</v>
      </c>
      <c r="E277" s="157">
        <v>0.6</v>
      </c>
      <c r="F277" s="157">
        <v>28.98</v>
      </c>
      <c r="G277" s="157">
        <v>141</v>
      </c>
      <c r="H277" s="157">
        <v>9.6000000000000002E-2</v>
      </c>
      <c r="I277" s="157"/>
      <c r="J277" s="157"/>
      <c r="K277" s="157">
        <v>0.78</v>
      </c>
      <c r="L277" s="157">
        <v>13.8</v>
      </c>
      <c r="M277" s="157">
        <v>52.2</v>
      </c>
      <c r="N277" s="157">
        <v>19.8</v>
      </c>
      <c r="O277" s="157">
        <v>1.2</v>
      </c>
    </row>
    <row r="278" spans="1:15" s="102" customFormat="1" ht="15.75" x14ac:dyDescent="0.25">
      <c r="A278" s="172"/>
      <c r="B278" s="156" t="s">
        <v>19</v>
      </c>
      <c r="C278" s="156">
        <v>20</v>
      </c>
      <c r="D278" s="157">
        <v>1.32</v>
      </c>
      <c r="E278" s="157">
        <v>0.24</v>
      </c>
      <c r="F278" s="157">
        <v>6.84</v>
      </c>
      <c r="G278" s="157">
        <v>34.799999999999997</v>
      </c>
      <c r="H278" s="157">
        <v>0.04</v>
      </c>
      <c r="I278" s="157"/>
      <c r="J278" s="157">
        <v>1.2</v>
      </c>
      <c r="K278" s="157">
        <v>0.44</v>
      </c>
      <c r="L278" s="157">
        <v>7</v>
      </c>
      <c r="M278" s="157">
        <v>31.6</v>
      </c>
      <c r="N278" s="157">
        <v>9.4</v>
      </c>
      <c r="O278" s="157">
        <v>0.78</v>
      </c>
    </row>
    <row r="279" spans="1:15" s="102" customFormat="1" ht="15.75" x14ac:dyDescent="0.25">
      <c r="A279" s="172" t="s">
        <v>20</v>
      </c>
      <c r="B279" s="156"/>
      <c r="C279" s="156">
        <v>755</v>
      </c>
      <c r="D279" s="157">
        <v>28.696000000000002</v>
      </c>
      <c r="E279" s="157">
        <v>39.78</v>
      </c>
      <c r="F279" s="157">
        <v>91.757999999999996</v>
      </c>
      <c r="G279" s="157">
        <v>838.03200000000004</v>
      </c>
      <c r="H279" s="157">
        <v>0.39100000000000001</v>
      </c>
      <c r="I279" s="157">
        <v>61.2</v>
      </c>
      <c r="J279" s="157">
        <v>233.2</v>
      </c>
      <c r="K279" s="157">
        <v>14.417999999999999</v>
      </c>
      <c r="L279" s="157">
        <v>88.980999999999995</v>
      </c>
      <c r="M279" s="157">
        <v>413.53199999999998</v>
      </c>
      <c r="N279" s="157">
        <v>97.828999999999994</v>
      </c>
      <c r="O279" s="157">
        <v>7.2080000000000002</v>
      </c>
    </row>
    <row r="280" spans="1:15" s="102" customFormat="1" ht="15.75" x14ac:dyDescent="0.25">
      <c r="A280" s="172" t="s">
        <v>43</v>
      </c>
      <c r="B280" s="156"/>
      <c r="C280" s="156"/>
      <c r="D280" s="157"/>
      <c r="E280" s="157"/>
      <c r="F280" s="157"/>
      <c r="G280" s="157"/>
      <c r="H280" s="157"/>
      <c r="I280" s="157"/>
      <c r="J280" s="157"/>
      <c r="K280" s="157"/>
      <c r="L280" s="157"/>
      <c r="M280" s="157"/>
      <c r="N280" s="157"/>
      <c r="O280" s="157"/>
    </row>
    <row r="281" spans="1:15" s="102" customFormat="1" ht="15.75" x14ac:dyDescent="0.25">
      <c r="A281" s="172" t="s">
        <v>246</v>
      </c>
      <c r="B281" s="156" t="s">
        <v>247</v>
      </c>
      <c r="C281" s="156">
        <v>50</v>
      </c>
      <c r="D281" s="157">
        <v>4.2919999999999998</v>
      </c>
      <c r="E281" s="157">
        <v>3.9289999999999998</v>
      </c>
      <c r="F281" s="157">
        <v>29.72</v>
      </c>
      <c r="G281" s="157">
        <v>171.244</v>
      </c>
      <c r="H281" s="157">
        <v>0.30599999999999999</v>
      </c>
      <c r="I281" s="157"/>
      <c r="J281" s="157"/>
      <c r="K281" s="157">
        <v>1.4450000000000001</v>
      </c>
      <c r="L281" s="157">
        <v>52.36</v>
      </c>
      <c r="M281" s="157">
        <v>57.534999999999997</v>
      </c>
      <c r="N281" s="157">
        <v>22.45</v>
      </c>
      <c r="O281" s="157">
        <v>0.96399999999999997</v>
      </c>
    </row>
    <row r="282" spans="1:15" s="102" customFormat="1" ht="15.75" x14ac:dyDescent="0.25">
      <c r="A282" s="172">
        <v>0</v>
      </c>
      <c r="B282" s="156" t="s">
        <v>163</v>
      </c>
      <c r="C282" s="156">
        <v>200</v>
      </c>
      <c r="D282" s="157">
        <v>1</v>
      </c>
      <c r="E282" s="157">
        <v>0.2</v>
      </c>
      <c r="F282" s="157">
        <v>20.2</v>
      </c>
      <c r="G282" s="157">
        <v>92</v>
      </c>
      <c r="H282" s="157">
        <v>0.02</v>
      </c>
      <c r="I282" s="157">
        <v>40</v>
      </c>
      <c r="J282" s="157"/>
      <c r="K282" s="157">
        <v>0.2</v>
      </c>
      <c r="L282" s="157">
        <v>14</v>
      </c>
      <c r="M282" s="157">
        <v>14</v>
      </c>
      <c r="N282" s="157">
        <v>8</v>
      </c>
      <c r="O282" s="157">
        <v>2.8</v>
      </c>
    </row>
    <row r="283" spans="1:15" s="102" customFormat="1" ht="15.75" x14ac:dyDescent="0.25">
      <c r="A283" s="172"/>
      <c r="B283" s="156" t="s">
        <v>168</v>
      </c>
      <c r="C283" s="156">
        <v>15</v>
      </c>
      <c r="D283" s="157">
        <v>1.4999999999999999E-2</v>
      </c>
      <c r="E283" s="157"/>
      <c r="F283" s="157">
        <v>11.91</v>
      </c>
      <c r="G283" s="157">
        <v>48.15</v>
      </c>
      <c r="H283" s="157"/>
      <c r="I283" s="157"/>
      <c r="J283" s="157"/>
      <c r="K283" s="157"/>
      <c r="L283" s="157">
        <v>0.6</v>
      </c>
      <c r="M283" s="157">
        <v>0.15</v>
      </c>
      <c r="N283" s="157">
        <v>0.3</v>
      </c>
      <c r="O283" s="157">
        <v>0.06</v>
      </c>
    </row>
    <row r="284" spans="1:15" s="102" customFormat="1" ht="31.5" x14ac:dyDescent="0.25">
      <c r="A284" s="172" t="s">
        <v>44</v>
      </c>
      <c r="B284" s="156"/>
      <c r="C284" s="156">
        <f>SUM(C281:C283)</f>
        <v>265</v>
      </c>
      <c r="D284" s="157">
        <f t="shared" ref="D284:O284" si="25">SUM(D281:D283)</f>
        <v>5.3069999999999995</v>
      </c>
      <c r="E284" s="157">
        <f t="shared" si="25"/>
        <v>4.1289999999999996</v>
      </c>
      <c r="F284" s="157">
        <f t="shared" si="25"/>
        <v>61.83</v>
      </c>
      <c r="G284" s="157">
        <f t="shared" si="25"/>
        <v>311.39400000000001</v>
      </c>
      <c r="H284" s="157">
        <f t="shared" si="25"/>
        <v>0.32600000000000001</v>
      </c>
      <c r="I284" s="157">
        <f t="shared" si="25"/>
        <v>40</v>
      </c>
      <c r="J284" s="157">
        <f t="shared" si="25"/>
        <v>0</v>
      </c>
      <c r="K284" s="157">
        <f t="shared" si="25"/>
        <v>1.645</v>
      </c>
      <c r="L284" s="157">
        <f t="shared" si="25"/>
        <v>66.959999999999994</v>
      </c>
      <c r="M284" s="157">
        <f t="shared" si="25"/>
        <v>71.685000000000002</v>
      </c>
      <c r="N284" s="157">
        <f t="shared" si="25"/>
        <v>30.75</v>
      </c>
      <c r="O284" s="157">
        <f t="shared" si="25"/>
        <v>3.8239999999999998</v>
      </c>
    </row>
    <row r="285" spans="1:15" s="102" customFormat="1" ht="31.5" x14ac:dyDescent="0.25">
      <c r="A285" s="172" t="s">
        <v>207</v>
      </c>
      <c r="B285" s="156"/>
      <c r="C285" s="156">
        <f>C284+C279+C271+C266</f>
        <v>1975</v>
      </c>
      <c r="D285" s="157">
        <f t="shared" ref="D285:O285" si="26">D284+D279+D271+D266</f>
        <v>76.491</v>
      </c>
      <c r="E285" s="157">
        <f t="shared" si="26"/>
        <v>68.700999999999993</v>
      </c>
      <c r="F285" s="157">
        <f t="shared" si="26"/>
        <v>291.53500000000003</v>
      </c>
      <c r="G285" s="157">
        <f t="shared" si="26"/>
        <v>2105.79</v>
      </c>
      <c r="H285" s="157">
        <f t="shared" si="26"/>
        <v>1.4980000000000002</v>
      </c>
      <c r="I285" s="157">
        <f t="shared" si="26"/>
        <v>181.04999999999998</v>
      </c>
      <c r="J285" s="157">
        <f t="shared" si="26"/>
        <v>1111.7</v>
      </c>
      <c r="K285" s="157">
        <f t="shared" si="26"/>
        <v>23.391999999999999</v>
      </c>
      <c r="L285" s="157">
        <f t="shared" si="26"/>
        <v>324.63799999999992</v>
      </c>
      <c r="M285" s="157">
        <f t="shared" si="26"/>
        <v>951.84699999999998</v>
      </c>
      <c r="N285" s="157">
        <f t="shared" si="26"/>
        <v>271.65800000000002</v>
      </c>
      <c r="O285" s="157">
        <f t="shared" si="26"/>
        <v>24.054000000000002</v>
      </c>
    </row>
    <row r="286" spans="1:15" s="102" customFormat="1" ht="31.5" x14ac:dyDescent="0.25">
      <c r="A286" s="172" t="s">
        <v>22</v>
      </c>
      <c r="B286" s="156"/>
      <c r="C286" s="156"/>
      <c r="D286" s="157"/>
      <c r="E286" s="157"/>
      <c r="F286" s="157"/>
      <c r="G286" s="157"/>
      <c r="H286" s="157"/>
      <c r="I286" s="157"/>
      <c r="J286" s="157"/>
      <c r="K286" s="157"/>
      <c r="L286" s="157"/>
      <c r="M286" s="157"/>
      <c r="N286" s="157"/>
      <c r="O286" s="157"/>
    </row>
    <row r="287" spans="1:15" s="102" customFormat="1" ht="15.75" x14ac:dyDescent="0.25">
      <c r="A287" s="172" t="s">
        <v>33</v>
      </c>
      <c r="B287" s="156" t="s">
        <v>32</v>
      </c>
      <c r="C287" s="156" t="s">
        <v>0</v>
      </c>
      <c r="D287" s="157" t="s">
        <v>1</v>
      </c>
      <c r="E287" s="157"/>
      <c r="F287" s="157"/>
      <c r="G287" s="157" t="s">
        <v>31</v>
      </c>
      <c r="H287" s="157" t="s">
        <v>9</v>
      </c>
      <c r="I287" s="157"/>
      <c r="J287" s="157"/>
      <c r="K287" s="157"/>
      <c r="L287" s="157" t="s">
        <v>10</v>
      </c>
      <c r="M287" s="157"/>
      <c r="N287" s="157"/>
      <c r="O287" s="157"/>
    </row>
    <row r="288" spans="1:15" s="102" customFormat="1" ht="15.75" x14ac:dyDescent="0.25">
      <c r="A288" s="172"/>
      <c r="B288" s="156"/>
      <c r="C288" s="156"/>
      <c r="D288" s="157" t="s">
        <v>2</v>
      </c>
      <c r="E288" s="157" t="s">
        <v>3</v>
      </c>
      <c r="F288" s="157" t="s">
        <v>4</v>
      </c>
      <c r="G288" s="157"/>
      <c r="H288" s="157" t="s">
        <v>11</v>
      </c>
      <c r="I288" s="157" t="s">
        <v>12</v>
      </c>
      <c r="J288" s="157" t="s">
        <v>13</v>
      </c>
      <c r="K288" s="157" t="s">
        <v>14</v>
      </c>
      <c r="L288" s="157" t="s">
        <v>15</v>
      </c>
      <c r="M288" s="157" t="s">
        <v>16</v>
      </c>
      <c r="N288" s="157" t="s">
        <v>17</v>
      </c>
      <c r="O288" s="157" t="s">
        <v>18</v>
      </c>
    </row>
    <row r="289" spans="1:15" s="102" customFormat="1" ht="15.75" x14ac:dyDescent="0.25">
      <c r="A289" s="172" t="s">
        <v>21</v>
      </c>
      <c r="B289" s="156"/>
      <c r="C289" s="156"/>
      <c r="D289" s="157"/>
      <c r="E289" s="157"/>
      <c r="F289" s="157"/>
      <c r="G289" s="157"/>
      <c r="H289" s="157"/>
      <c r="I289" s="157"/>
      <c r="J289" s="157"/>
      <c r="K289" s="157"/>
      <c r="L289" s="157"/>
      <c r="M289" s="157"/>
      <c r="N289" s="157"/>
      <c r="O289" s="157"/>
    </row>
    <row r="290" spans="1:15" s="102" customFormat="1" ht="15.75" x14ac:dyDescent="0.25">
      <c r="A290" s="172" t="s">
        <v>333</v>
      </c>
      <c r="B290" s="156" t="s">
        <v>334</v>
      </c>
      <c r="C290" s="156">
        <v>70</v>
      </c>
      <c r="D290" s="157">
        <v>0.46899999999999997</v>
      </c>
      <c r="E290" s="157">
        <v>3.0640000000000001</v>
      </c>
      <c r="F290" s="157">
        <v>1.2729999999999999</v>
      </c>
      <c r="G290" s="157">
        <v>34.343000000000004</v>
      </c>
      <c r="H290" s="157">
        <v>0.02</v>
      </c>
      <c r="I290" s="157">
        <v>4.6900000000000004</v>
      </c>
      <c r="J290" s="157"/>
      <c r="K290" s="157">
        <v>1.387</v>
      </c>
      <c r="L290" s="157">
        <v>11.39</v>
      </c>
      <c r="M290" s="157">
        <v>20.16</v>
      </c>
      <c r="N290" s="157">
        <v>9.3800000000000008</v>
      </c>
      <c r="O290" s="157">
        <v>0.33500000000000002</v>
      </c>
    </row>
    <row r="291" spans="1:15" s="102" customFormat="1" ht="15.75" x14ac:dyDescent="0.25">
      <c r="A291" s="172" t="s">
        <v>323</v>
      </c>
      <c r="B291" s="156" t="s">
        <v>299</v>
      </c>
      <c r="C291" s="156">
        <v>65</v>
      </c>
      <c r="D291" s="157">
        <v>9.766</v>
      </c>
      <c r="E291" s="157">
        <v>8.827</v>
      </c>
      <c r="F291" s="157">
        <v>4.83</v>
      </c>
      <c r="G291" s="157">
        <v>138.09100000000001</v>
      </c>
      <c r="H291" s="157">
        <v>5.8999999999999997E-2</v>
      </c>
      <c r="I291" s="157">
        <v>0.96</v>
      </c>
      <c r="J291" s="157">
        <v>33.6</v>
      </c>
      <c r="K291" s="157">
        <v>0.71399999999999997</v>
      </c>
      <c r="L291" s="157">
        <v>9.02</v>
      </c>
      <c r="M291" s="157">
        <v>85.52</v>
      </c>
      <c r="N291" s="157">
        <v>12.42</v>
      </c>
      <c r="O291" s="157">
        <v>0.96799999999999997</v>
      </c>
    </row>
    <row r="292" spans="1:15" s="102" customFormat="1" ht="15.75" x14ac:dyDescent="0.25">
      <c r="A292" s="172" t="s">
        <v>262</v>
      </c>
      <c r="B292" s="156" t="s">
        <v>263</v>
      </c>
      <c r="C292" s="156">
        <v>50</v>
      </c>
      <c r="D292" s="157">
        <v>0.71799999999999997</v>
      </c>
      <c r="E292" s="157">
        <v>1.8129999999999999</v>
      </c>
      <c r="F292" s="157">
        <v>4.6509999999999998</v>
      </c>
      <c r="G292" s="157">
        <v>38.064</v>
      </c>
      <c r="H292" s="157">
        <v>4.3999999999999997E-2</v>
      </c>
      <c r="I292" s="157">
        <v>1.982</v>
      </c>
      <c r="J292" s="157">
        <v>37.36</v>
      </c>
      <c r="K292" s="157">
        <v>0.88700000000000001</v>
      </c>
      <c r="L292" s="157">
        <v>2.7440000000000002</v>
      </c>
      <c r="M292" s="157">
        <v>8.6620000000000008</v>
      </c>
      <c r="N292" s="157">
        <v>3.59</v>
      </c>
      <c r="O292" s="157">
        <v>0.17100000000000001</v>
      </c>
    </row>
    <row r="293" spans="1:15" s="102" customFormat="1" ht="15.75" x14ac:dyDescent="0.25">
      <c r="A293" s="172" t="s">
        <v>301</v>
      </c>
      <c r="B293" s="156" t="s">
        <v>302</v>
      </c>
      <c r="C293" s="156">
        <v>150</v>
      </c>
      <c r="D293" s="157">
        <v>5.83</v>
      </c>
      <c r="E293" s="157">
        <v>4.1859999999999999</v>
      </c>
      <c r="F293" s="157">
        <v>37.365000000000002</v>
      </c>
      <c r="G293" s="157">
        <v>210.60900000000001</v>
      </c>
      <c r="H293" s="157">
        <v>0.09</v>
      </c>
      <c r="I293" s="157"/>
      <c r="J293" s="157"/>
      <c r="K293" s="157">
        <v>2.335</v>
      </c>
      <c r="L293" s="157">
        <v>11.173999999999999</v>
      </c>
      <c r="M293" s="157">
        <v>46.405000000000001</v>
      </c>
      <c r="N293" s="157">
        <v>8.5459999999999994</v>
      </c>
      <c r="O293" s="157">
        <v>0.85699999999999998</v>
      </c>
    </row>
    <row r="294" spans="1:15" s="102" customFormat="1" ht="15.75" x14ac:dyDescent="0.25">
      <c r="A294" s="172" t="s">
        <v>170</v>
      </c>
      <c r="B294" s="156" t="s">
        <v>49</v>
      </c>
      <c r="C294" s="156">
        <v>200</v>
      </c>
      <c r="D294" s="157"/>
      <c r="E294" s="157"/>
      <c r="F294" s="157">
        <v>9.9830000000000005</v>
      </c>
      <c r="G294" s="157">
        <v>39.911999999999999</v>
      </c>
      <c r="H294" s="157">
        <v>1E-3</v>
      </c>
      <c r="I294" s="157">
        <v>0.1</v>
      </c>
      <c r="J294" s="157"/>
      <c r="K294" s="157"/>
      <c r="L294" s="157">
        <v>4.95</v>
      </c>
      <c r="M294" s="157">
        <v>8.24</v>
      </c>
      <c r="N294" s="157">
        <v>4.4000000000000004</v>
      </c>
      <c r="O294" s="157">
        <v>0.85</v>
      </c>
    </row>
    <row r="295" spans="1:15" s="102" customFormat="1" ht="15.75" x14ac:dyDescent="0.25">
      <c r="A295" s="172">
        <v>0</v>
      </c>
      <c r="B295" s="156" t="s">
        <v>50</v>
      </c>
      <c r="C295" s="156">
        <v>120</v>
      </c>
      <c r="D295" s="157">
        <v>0.48</v>
      </c>
      <c r="E295" s="157">
        <v>0.48</v>
      </c>
      <c r="F295" s="157">
        <v>11.76</v>
      </c>
      <c r="G295" s="157">
        <v>56.4</v>
      </c>
      <c r="H295" s="157">
        <v>3.5999999999999997E-2</v>
      </c>
      <c r="I295" s="157">
        <v>12</v>
      </c>
      <c r="J295" s="157">
        <v>6</v>
      </c>
      <c r="K295" s="157">
        <v>0.24</v>
      </c>
      <c r="L295" s="157">
        <v>19.2</v>
      </c>
      <c r="M295" s="157">
        <v>13.2</v>
      </c>
      <c r="N295" s="157">
        <v>10.8</v>
      </c>
      <c r="O295" s="157">
        <v>2.64</v>
      </c>
    </row>
    <row r="296" spans="1:15" s="102" customFormat="1" ht="15.75" x14ac:dyDescent="0.25">
      <c r="A296" s="172"/>
      <c r="B296" s="156" t="s">
        <v>6</v>
      </c>
      <c r="C296" s="156">
        <v>40</v>
      </c>
      <c r="D296" s="157">
        <v>3.16</v>
      </c>
      <c r="E296" s="157">
        <v>0.4</v>
      </c>
      <c r="F296" s="157">
        <v>19.32</v>
      </c>
      <c r="G296" s="157">
        <v>94</v>
      </c>
      <c r="H296" s="157">
        <v>6.4000000000000001E-2</v>
      </c>
      <c r="I296" s="157"/>
      <c r="J296" s="157"/>
      <c r="K296" s="157">
        <v>0.52</v>
      </c>
      <c r="L296" s="157">
        <v>9.1999999999999993</v>
      </c>
      <c r="M296" s="157">
        <v>34.799999999999997</v>
      </c>
      <c r="N296" s="157">
        <v>13.2</v>
      </c>
      <c r="O296" s="157">
        <v>0.8</v>
      </c>
    </row>
    <row r="297" spans="1:15" s="101" customFormat="1" ht="15.75" x14ac:dyDescent="0.2">
      <c r="A297" s="172"/>
      <c r="B297" s="156" t="s">
        <v>19</v>
      </c>
      <c r="C297" s="156">
        <v>25</v>
      </c>
      <c r="D297" s="157">
        <v>1.65</v>
      </c>
      <c r="E297" s="157">
        <v>0.3</v>
      </c>
      <c r="F297" s="157">
        <v>8.5500000000000007</v>
      </c>
      <c r="G297" s="157">
        <v>43.5</v>
      </c>
      <c r="H297" s="157">
        <v>0.05</v>
      </c>
      <c r="I297" s="157"/>
      <c r="J297" s="157">
        <v>1.5</v>
      </c>
      <c r="K297" s="157">
        <v>0.55000000000000004</v>
      </c>
      <c r="L297" s="157">
        <v>8.75</v>
      </c>
      <c r="M297" s="157">
        <v>39.5</v>
      </c>
      <c r="N297" s="157">
        <v>11.75</v>
      </c>
      <c r="O297" s="157">
        <v>0.97499999999999998</v>
      </c>
    </row>
    <row r="298" spans="1:15" s="102" customFormat="1" ht="31.5" x14ac:dyDescent="0.25">
      <c r="A298" s="172" t="s">
        <v>196</v>
      </c>
      <c r="B298" s="156"/>
      <c r="C298" s="156">
        <f>SUM(C290:C297)</f>
        <v>720</v>
      </c>
      <c r="D298" s="157">
        <f t="shared" ref="D298:O298" si="27">SUM(D290:D297)</f>
        <v>22.073</v>
      </c>
      <c r="E298" s="157">
        <f t="shared" si="27"/>
        <v>19.07</v>
      </c>
      <c r="F298" s="157">
        <f t="shared" si="27"/>
        <v>97.732000000000014</v>
      </c>
      <c r="G298" s="157">
        <f t="shared" si="27"/>
        <v>654.91899999999998</v>
      </c>
      <c r="H298" s="157">
        <f t="shared" si="27"/>
        <v>0.36399999999999999</v>
      </c>
      <c r="I298" s="157">
        <f t="shared" si="27"/>
        <v>19.731999999999999</v>
      </c>
      <c r="J298" s="157">
        <f t="shared" si="27"/>
        <v>78.460000000000008</v>
      </c>
      <c r="K298" s="157">
        <f t="shared" si="27"/>
        <v>6.633</v>
      </c>
      <c r="L298" s="157">
        <f t="shared" si="27"/>
        <v>76.428000000000011</v>
      </c>
      <c r="M298" s="157">
        <f t="shared" si="27"/>
        <v>256.48700000000002</v>
      </c>
      <c r="N298" s="157">
        <f t="shared" si="27"/>
        <v>74.085999999999999</v>
      </c>
      <c r="O298" s="157">
        <f t="shared" si="27"/>
        <v>7.5959999999999992</v>
      </c>
    </row>
    <row r="299" spans="1:15" s="102" customFormat="1" ht="15.75" x14ac:dyDescent="0.25">
      <c r="A299" s="172" t="s">
        <v>197</v>
      </c>
      <c r="B299" s="156"/>
      <c r="C299" s="156"/>
      <c r="D299" s="157"/>
      <c r="E299" s="157"/>
      <c r="F299" s="157"/>
      <c r="G299" s="157"/>
      <c r="H299" s="157"/>
      <c r="I299" s="157"/>
      <c r="J299" s="157"/>
      <c r="K299" s="157"/>
      <c r="L299" s="157"/>
      <c r="M299" s="157"/>
      <c r="N299" s="157"/>
      <c r="O299" s="157"/>
    </row>
    <row r="300" spans="1:15" s="102" customFormat="1" ht="15.75" x14ac:dyDescent="0.25">
      <c r="A300" s="172" t="s">
        <v>238</v>
      </c>
      <c r="B300" s="156" t="s">
        <v>239</v>
      </c>
      <c r="C300" s="156">
        <v>50</v>
      </c>
      <c r="D300" s="157">
        <v>4.4740000000000002</v>
      </c>
      <c r="E300" s="157">
        <v>8.1679999999999993</v>
      </c>
      <c r="F300" s="157">
        <v>23.893999999999998</v>
      </c>
      <c r="G300" s="157">
        <v>186.87700000000001</v>
      </c>
      <c r="H300" s="157">
        <v>0.221</v>
      </c>
      <c r="I300" s="157"/>
      <c r="J300" s="157">
        <v>5</v>
      </c>
      <c r="K300" s="157">
        <v>2.4390000000000001</v>
      </c>
      <c r="L300" s="157">
        <v>123.575</v>
      </c>
      <c r="M300" s="157">
        <v>92.986000000000004</v>
      </c>
      <c r="N300" s="157">
        <v>35.860999999999997</v>
      </c>
      <c r="O300" s="157">
        <v>1.1120000000000001</v>
      </c>
    </row>
    <row r="301" spans="1:15" s="102" customFormat="1" ht="15.75" x14ac:dyDescent="0.25">
      <c r="A301" s="172">
        <v>0</v>
      </c>
      <c r="B301" s="156" t="s">
        <v>163</v>
      </c>
      <c r="C301" s="156">
        <v>200</v>
      </c>
      <c r="D301" s="157">
        <v>1</v>
      </c>
      <c r="E301" s="157">
        <v>0.2</v>
      </c>
      <c r="F301" s="157">
        <v>20.2</v>
      </c>
      <c r="G301" s="157">
        <v>92</v>
      </c>
      <c r="H301" s="157">
        <v>0.02</v>
      </c>
      <c r="I301" s="157">
        <v>40</v>
      </c>
      <c r="J301" s="157"/>
      <c r="K301" s="157">
        <v>0.2</v>
      </c>
      <c r="L301" s="157">
        <v>14</v>
      </c>
      <c r="M301" s="157">
        <v>14</v>
      </c>
      <c r="N301" s="157">
        <v>8</v>
      </c>
      <c r="O301" s="157">
        <v>2.8</v>
      </c>
    </row>
    <row r="302" spans="1:15" s="102" customFormat="1" ht="15.75" x14ac:dyDescent="0.25">
      <c r="A302" s="172"/>
      <c r="B302" s="156" t="s">
        <v>42</v>
      </c>
      <c r="C302" s="156">
        <v>15</v>
      </c>
      <c r="D302" s="157">
        <v>7.4999999999999997E-2</v>
      </c>
      <c r="E302" s="157"/>
      <c r="F302" s="157">
        <v>12</v>
      </c>
      <c r="G302" s="157">
        <v>48.6</v>
      </c>
      <c r="H302" s="157"/>
      <c r="I302" s="157"/>
      <c r="J302" s="157"/>
      <c r="K302" s="157"/>
      <c r="L302" s="157">
        <v>3.15</v>
      </c>
      <c r="M302" s="157">
        <v>1.65</v>
      </c>
      <c r="N302" s="157">
        <v>1.05</v>
      </c>
      <c r="O302" s="157">
        <v>0.24</v>
      </c>
    </row>
    <row r="303" spans="1:15" s="102" customFormat="1" ht="31.5" x14ac:dyDescent="0.25">
      <c r="A303" s="172" t="s">
        <v>198</v>
      </c>
      <c r="B303" s="156"/>
      <c r="C303" s="156">
        <v>265</v>
      </c>
      <c r="D303" s="157">
        <v>5.5490000000000004</v>
      </c>
      <c r="E303" s="157">
        <v>8.3680000000000003</v>
      </c>
      <c r="F303" s="157">
        <v>56.094000000000001</v>
      </c>
      <c r="G303" s="157">
        <v>327.47699999999998</v>
      </c>
      <c r="H303" s="157">
        <v>0.24099999999999999</v>
      </c>
      <c r="I303" s="157">
        <v>40</v>
      </c>
      <c r="J303" s="157">
        <v>5</v>
      </c>
      <c r="K303" s="157">
        <v>2.6389999999999998</v>
      </c>
      <c r="L303" s="157">
        <v>140.72499999999999</v>
      </c>
      <c r="M303" s="157">
        <v>108.636</v>
      </c>
      <c r="N303" s="157">
        <v>44.911000000000001</v>
      </c>
      <c r="O303" s="157">
        <v>4.1520000000000001</v>
      </c>
    </row>
    <row r="304" spans="1:15" s="102" customFormat="1" ht="15.75" x14ac:dyDescent="0.25">
      <c r="A304" s="172" t="s">
        <v>8</v>
      </c>
      <c r="B304" s="156"/>
      <c r="C304" s="156"/>
      <c r="D304" s="157"/>
      <c r="E304" s="157"/>
      <c r="F304" s="157"/>
      <c r="G304" s="157"/>
      <c r="H304" s="157"/>
      <c r="I304" s="157"/>
      <c r="J304" s="157"/>
      <c r="K304" s="157"/>
      <c r="L304" s="157"/>
      <c r="M304" s="157"/>
      <c r="N304" s="157"/>
      <c r="O304" s="157"/>
    </row>
    <row r="305" spans="1:15" s="102" customFormat="1" ht="15.75" x14ac:dyDescent="0.25">
      <c r="A305" s="172" t="s">
        <v>303</v>
      </c>
      <c r="B305" s="156" t="s">
        <v>304</v>
      </c>
      <c r="C305" s="156">
        <v>250</v>
      </c>
      <c r="D305" s="157">
        <v>1.966</v>
      </c>
      <c r="E305" s="157">
        <v>3.1669999999999998</v>
      </c>
      <c r="F305" s="157">
        <v>12.555999999999999</v>
      </c>
      <c r="G305" s="157">
        <v>87.492999999999995</v>
      </c>
      <c r="H305" s="157">
        <v>0.06</v>
      </c>
      <c r="I305" s="157">
        <v>21.65</v>
      </c>
      <c r="J305" s="157">
        <v>200</v>
      </c>
      <c r="K305" s="157">
        <v>1.53</v>
      </c>
      <c r="L305" s="157">
        <v>37.28</v>
      </c>
      <c r="M305" s="157">
        <v>51.87</v>
      </c>
      <c r="N305" s="157">
        <v>25.52</v>
      </c>
      <c r="O305" s="157">
        <v>1.206</v>
      </c>
    </row>
    <row r="306" spans="1:15" s="102" customFormat="1" ht="15.75" x14ac:dyDescent="0.25">
      <c r="A306" s="172" t="s">
        <v>312</v>
      </c>
      <c r="B306" s="156" t="s">
        <v>305</v>
      </c>
      <c r="C306" s="156">
        <v>250</v>
      </c>
      <c r="D306" s="157">
        <v>30.308</v>
      </c>
      <c r="E306" s="157">
        <v>14.667999999999999</v>
      </c>
      <c r="F306" s="157">
        <v>47.438000000000002</v>
      </c>
      <c r="G306" s="157">
        <v>444.28800000000001</v>
      </c>
      <c r="H306" s="157">
        <v>0.184</v>
      </c>
      <c r="I306" s="157">
        <v>8.27</v>
      </c>
      <c r="J306" s="157">
        <v>328.4</v>
      </c>
      <c r="K306" s="157">
        <v>4.2869999999999999</v>
      </c>
      <c r="L306" s="157">
        <v>36.780999999999999</v>
      </c>
      <c r="M306" s="157">
        <v>303.70999999999998</v>
      </c>
      <c r="N306" s="157">
        <v>64.216999999999999</v>
      </c>
      <c r="O306" s="157">
        <v>2.6040000000000001</v>
      </c>
    </row>
    <row r="307" spans="1:15" s="102" customFormat="1" ht="15.75" x14ac:dyDescent="0.25">
      <c r="A307" s="172" t="s">
        <v>313</v>
      </c>
      <c r="B307" s="156" t="s">
        <v>306</v>
      </c>
      <c r="C307" s="156">
        <v>200</v>
      </c>
      <c r="D307" s="157">
        <v>0.16</v>
      </c>
      <c r="E307" s="157">
        <v>0.16</v>
      </c>
      <c r="F307" s="157">
        <v>13.9</v>
      </c>
      <c r="G307" s="157">
        <v>58.7</v>
      </c>
      <c r="H307" s="157">
        <v>1.2E-2</v>
      </c>
      <c r="I307" s="157">
        <v>4</v>
      </c>
      <c r="J307" s="157">
        <v>2</v>
      </c>
      <c r="K307" s="157">
        <v>0.08</v>
      </c>
      <c r="L307" s="157">
        <v>6.4</v>
      </c>
      <c r="M307" s="157">
        <v>4.4000000000000004</v>
      </c>
      <c r="N307" s="157">
        <v>3.6</v>
      </c>
      <c r="O307" s="157">
        <v>0.91</v>
      </c>
    </row>
    <row r="308" spans="1:15" s="102" customFormat="1" ht="15.75" x14ac:dyDescent="0.25">
      <c r="A308" s="172">
        <v>0</v>
      </c>
      <c r="B308" s="156" t="s">
        <v>6</v>
      </c>
      <c r="C308" s="156">
        <v>60</v>
      </c>
      <c r="D308" s="157">
        <v>4.74</v>
      </c>
      <c r="E308" s="157">
        <v>0.6</v>
      </c>
      <c r="F308" s="157">
        <v>28.98</v>
      </c>
      <c r="G308" s="157">
        <v>141</v>
      </c>
      <c r="H308" s="157">
        <v>9.6000000000000002E-2</v>
      </c>
      <c r="I308" s="157"/>
      <c r="J308" s="157"/>
      <c r="K308" s="157">
        <v>0.78</v>
      </c>
      <c r="L308" s="157">
        <v>13.8</v>
      </c>
      <c r="M308" s="157">
        <v>52.2</v>
      </c>
      <c r="N308" s="157">
        <v>19.8</v>
      </c>
      <c r="O308" s="157">
        <v>1.2</v>
      </c>
    </row>
    <row r="309" spans="1:15" s="102" customFormat="1" ht="15.75" x14ac:dyDescent="0.25">
      <c r="A309" s="172"/>
      <c r="B309" s="156" t="s">
        <v>19</v>
      </c>
      <c r="C309" s="156">
        <v>20</v>
      </c>
      <c r="D309" s="157">
        <v>1.32</v>
      </c>
      <c r="E309" s="157">
        <v>0.24</v>
      </c>
      <c r="F309" s="157">
        <v>6.84</v>
      </c>
      <c r="G309" s="157">
        <v>34.799999999999997</v>
      </c>
      <c r="H309" s="157">
        <v>0.04</v>
      </c>
      <c r="I309" s="157"/>
      <c r="J309" s="157">
        <v>1.2</v>
      </c>
      <c r="K309" s="157">
        <v>0.44</v>
      </c>
      <c r="L309" s="157">
        <v>7</v>
      </c>
      <c r="M309" s="157">
        <v>31.6</v>
      </c>
      <c r="N309" s="157">
        <v>9.4</v>
      </c>
      <c r="O309" s="157">
        <v>0.78</v>
      </c>
    </row>
    <row r="310" spans="1:15" s="102" customFormat="1" ht="15.75" x14ac:dyDescent="0.25">
      <c r="A310" s="172"/>
      <c r="B310" s="156"/>
      <c r="C310" s="156"/>
      <c r="D310" s="157"/>
      <c r="E310" s="157"/>
      <c r="F310" s="157"/>
      <c r="G310" s="157"/>
      <c r="H310" s="157"/>
      <c r="I310" s="157"/>
      <c r="J310" s="157"/>
      <c r="K310" s="157"/>
      <c r="L310" s="157"/>
      <c r="M310" s="157"/>
      <c r="N310" s="157"/>
      <c r="O310" s="157"/>
    </row>
    <row r="311" spans="1:15" s="102" customFormat="1" ht="15.75" x14ac:dyDescent="0.25">
      <c r="A311" s="172" t="s">
        <v>20</v>
      </c>
      <c r="B311" s="156"/>
      <c r="C311" s="156">
        <f>SUM(C305:C310)</f>
        <v>780</v>
      </c>
      <c r="D311" s="157">
        <f t="shared" ref="D311:O311" si="28">SUM(D305:D310)</f>
        <v>38.494</v>
      </c>
      <c r="E311" s="157">
        <f t="shared" si="28"/>
        <v>18.835000000000001</v>
      </c>
      <c r="F311" s="157">
        <f t="shared" si="28"/>
        <v>109.71400000000001</v>
      </c>
      <c r="G311" s="157">
        <f t="shared" si="28"/>
        <v>766.28099999999995</v>
      </c>
      <c r="H311" s="157">
        <f t="shared" si="28"/>
        <v>0.39199999999999996</v>
      </c>
      <c r="I311" s="157">
        <f t="shared" si="28"/>
        <v>33.92</v>
      </c>
      <c r="J311" s="157">
        <f t="shared" si="28"/>
        <v>531.6</v>
      </c>
      <c r="K311" s="157">
        <f t="shared" si="28"/>
        <v>7.1170000000000009</v>
      </c>
      <c r="L311" s="157">
        <f t="shared" si="28"/>
        <v>101.26100000000001</v>
      </c>
      <c r="M311" s="157">
        <f t="shared" si="28"/>
        <v>443.78</v>
      </c>
      <c r="N311" s="157">
        <f t="shared" si="28"/>
        <v>122.53699999999999</v>
      </c>
      <c r="O311" s="157">
        <f t="shared" si="28"/>
        <v>6.7</v>
      </c>
    </row>
    <row r="312" spans="1:15" s="102" customFormat="1" ht="15.75" x14ac:dyDescent="0.25">
      <c r="A312" s="172" t="s">
        <v>43</v>
      </c>
      <c r="B312" s="156"/>
      <c r="C312" s="156"/>
      <c r="D312" s="157"/>
      <c r="E312" s="157"/>
      <c r="F312" s="157"/>
      <c r="G312" s="157"/>
      <c r="H312" s="157"/>
      <c r="I312" s="157"/>
      <c r="J312" s="157"/>
      <c r="K312" s="157"/>
      <c r="L312" s="157"/>
      <c r="M312" s="157"/>
      <c r="N312" s="157"/>
      <c r="O312" s="157"/>
    </row>
    <row r="313" spans="1:15" s="102" customFormat="1" ht="15.75" x14ac:dyDescent="0.25">
      <c r="A313" s="172" t="s">
        <v>238</v>
      </c>
      <c r="B313" s="156" t="s">
        <v>239</v>
      </c>
      <c r="C313" s="156">
        <v>50</v>
      </c>
      <c r="D313" s="157">
        <v>4.4740000000000002</v>
      </c>
      <c r="E313" s="157">
        <v>8.1679999999999993</v>
      </c>
      <c r="F313" s="157">
        <v>23.893999999999998</v>
      </c>
      <c r="G313" s="157">
        <v>186.87700000000001</v>
      </c>
      <c r="H313" s="157">
        <v>0.221</v>
      </c>
      <c r="I313" s="157"/>
      <c r="J313" s="157">
        <v>5</v>
      </c>
      <c r="K313" s="157">
        <v>2.4390000000000001</v>
      </c>
      <c r="L313" s="157">
        <v>123.575</v>
      </c>
      <c r="M313" s="157">
        <v>92.986000000000004</v>
      </c>
      <c r="N313" s="157">
        <v>35.860999999999997</v>
      </c>
      <c r="O313" s="157">
        <v>1.1120000000000001</v>
      </c>
    </row>
    <row r="314" spans="1:15" s="102" customFormat="1" ht="15.75" x14ac:dyDescent="0.25">
      <c r="A314" s="172">
        <v>0</v>
      </c>
      <c r="B314" s="156" t="s">
        <v>163</v>
      </c>
      <c r="C314" s="156">
        <v>200</v>
      </c>
      <c r="D314" s="157">
        <v>1</v>
      </c>
      <c r="E314" s="157">
        <v>0.2</v>
      </c>
      <c r="F314" s="157">
        <v>20.2</v>
      </c>
      <c r="G314" s="157">
        <v>92</v>
      </c>
      <c r="H314" s="157">
        <v>0.02</v>
      </c>
      <c r="I314" s="157">
        <v>40</v>
      </c>
      <c r="J314" s="157"/>
      <c r="K314" s="157">
        <v>0.2</v>
      </c>
      <c r="L314" s="157">
        <v>14</v>
      </c>
      <c r="M314" s="157">
        <v>14</v>
      </c>
      <c r="N314" s="157">
        <v>8</v>
      </c>
      <c r="O314" s="157">
        <v>2.8</v>
      </c>
    </row>
    <row r="315" spans="1:15" s="102" customFormat="1" ht="15.75" x14ac:dyDescent="0.25">
      <c r="A315" s="172"/>
      <c r="B315" s="156" t="s">
        <v>42</v>
      </c>
      <c r="C315" s="156">
        <v>15</v>
      </c>
      <c r="D315" s="157">
        <v>7.4999999999999997E-2</v>
      </c>
      <c r="E315" s="157"/>
      <c r="F315" s="157">
        <v>12</v>
      </c>
      <c r="G315" s="157">
        <v>48.6</v>
      </c>
      <c r="H315" s="157"/>
      <c r="I315" s="157"/>
      <c r="J315" s="157"/>
      <c r="K315" s="157"/>
      <c r="L315" s="157">
        <v>3.15</v>
      </c>
      <c r="M315" s="157">
        <v>1.65</v>
      </c>
      <c r="N315" s="157">
        <v>1.05</v>
      </c>
      <c r="O315" s="157">
        <v>0.24</v>
      </c>
    </row>
    <row r="316" spans="1:15" s="102" customFormat="1" ht="31.5" x14ac:dyDescent="0.25">
      <c r="A316" s="172" t="s">
        <v>44</v>
      </c>
      <c r="B316" s="156"/>
      <c r="C316" s="156">
        <f>SUM(C313:C315)</f>
        <v>265</v>
      </c>
      <c r="D316" s="157">
        <f t="shared" ref="D316:O316" si="29">SUM(D313:D315)</f>
        <v>5.5490000000000004</v>
      </c>
      <c r="E316" s="157">
        <f t="shared" si="29"/>
        <v>8.3679999999999986</v>
      </c>
      <c r="F316" s="157">
        <f t="shared" si="29"/>
        <v>56.093999999999994</v>
      </c>
      <c r="G316" s="157">
        <f t="shared" si="29"/>
        <v>327.47700000000003</v>
      </c>
      <c r="H316" s="157">
        <f t="shared" si="29"/>
        <v>0.24099999999999999</v>
      </c>
      <c r="I316" s="157">
        <f t="shared" si="29"/>
        <v>40</v>
      </c>
      <c r="J316" s="157">
        <f t="shared" si="29"/>
        <v>5</v>
      </c>
      <c r="K316" s="157">
        <f t="shared" si="29"/>
        <v>2.6390000000000002</v>
      </c>
      <c r="L316" s="157">
        <f t="shared" si="29"/>
        <v>140.72499999999999</v>
      </c>
      <c r="M316" s="157">
        <f t="shared" si="29"/>
        <v>108.63600000000001</v>
      </c>
      <c r="N316" s="157">
        <f t="shared" si="29"/>
        <v>44.910999999999994</v>
      </c>
      <c r="O316" s="157">
        <f t="shared" si="29"/>
        <v>4.1520000000000001</v>
      </c>
    </row>
    <row r="317" spans="1:15" s="102" customFormat="1" ht="31.5" x14ac:dyDescent="0.25">
      <c r="A317" s="172" t="s">
        <v>208</v>
      </c>
      <c r="B317" s="156"/>
      <c r="C317" s="156">
        <f>C316+C311+C303+C298</f>
        <v>2030</v>
      </c>
      <c r="D317" s="157">
        <f t="shared" ref="D317:O317" si="30">D316+D311+D303+D298</f>
        <v>71.664999999999992</v>
      </c>
      <c r="E317" s="157">
        <f t="shared" si="30"/>
        <v>54.640999999999998</v>
      </c>
      <c r="F317" s="157">
        <f t="shared" si="30"/>
        <v>319.63400000000001</v>
      </c>
      <c r="G317" s="157">
        <f t="shared" si="30"/>
        <v>2076.154</v>
      </c>
      <c r="H317" s="157">
        <f t="shared" si="30"/>
        <v>1.238</v>
      </c>
      <c r="I317" s="157">
        <f t="shared" si="30"/>
        <v>133.65199999999999</v>
      </c>
      <c r="J317" s="157">
        <f t="shared" si="30"/>
        <v>620.06000000000006</v>
      </c>
      <c r="K317" s="157">
        <f t="shared" si="30"/>
        <v>19.027999999999999</v>
      </c>
      <c r="L317" s="157">
        <f t="shared" si="30"/>
        <v>459.13900000000001</v>
      </c>
      <c r="M317" s="157">
        <f t="shared" si="30"/>
        <v>917.53899999999999</v>
      </c>
      <c r="N317" s="157">
        <f t="shared" si="30"/>
        <v>286.44499999999999</v>
      </c>
      <c r="O317" s="157">
        <f t="shared" si="30"/>
        <v>22.6</v>
      </c>
    </row>
    <row r="318" spans="1:15" s="102" customFormat="1" ht="15.75" x14ac:dyDescent="0.25">
      <c r="A318" s="173" t="s">
        <v>34</v>
      </c>
      <c r="B318" s="156"/>
      <c r="C318" s="156">
        <f>C317+C285+C257+C224+C191+C160+C129+C98+C65+C34</f>
        <v>20774</v>
      </c>
      <c r="D318" s="157">
        <f t="shared" ref="D318:O318" si="31">D317+D285+D257+D224+D191+D160+D129+D98+D65+D34</f>
        <v>666.27100000000007</v>
      </c>
      <c r="E318" s="157">
        <f t="shared" si="31"/>
        <v>573.25099999999998</v>
      </c>
      <c r="F318" s="157">
        <f t="shared" si="31"/>
        <v>2965.5010000000002</v>
      </c>
      <c r="G318" s="157">
        <f t="shared" si="31"/>
        <v>19899.303</v>
      </c>
      <c r="H318" s="157">
        <f t="shared" si="31"/>
        <v>14.478000000000002</v>
      </c>
      <c r="I318" s="157">
        <f t="shared" si="31"/>
        <v>2093.7200000000003</v>
      </c>
      <c r="J318" s="157">
        <f t="shared" si="31"/>
        <v>8425.5500000000011</v>
      </c>
      <c r="K318" s="157">
        <f t="shared" si="31"/>
        <v>191.56899999999996</v>
      </c>
      <c r="L318" s="157">
        <f t="shared" si="31"/>
        <v>4543.5069999999996</v>
      </c>
      <c r="M318" s="157">
        <f t="shared" si="31"/>
        <v>9612.0299999999988</v>
      </c>
      <c r="N318" s="157">
        <f t="shared" si="31"/>
        <v>3077.3500000000004</v>
      </c>
      <c r="O318" s="157">
        <f t="shared" si="31"/>
        <v>237.90199999999999</v>
      </c>
    </row>
    <row r="319" spans="1:15" ht="15.75" x14ac:dyDescent="0.2">
      <c r="A319" s="174"/>
      <c r="B319" s="158"/>
      <c r="C319" s="153"/>
      <c r="D319" s="152"/>
      <c r="E319" s="152"/>
      <c r="F319" s="152"/>
      <c r="G319" s="152"/>
      <c r="H319" s="152"/>
      <c r="I319" s="152"/>
      <c r="J319" s="152"/>
      <c r="K319" s="152"/>
      <c r="L319" s="152"/>
      <c r="M319" s="152"/>
      <c r="N319" s="152"/>
      <c r="O319" s="152"/>
    </row>
    <row r="320" spans="1:15" ht="15.75" x14ac:dyDescent="0.2">
      <c r="A320" s="174"/>
      <c r="B320" s="158"/>
      <c r="C320" s="153"/>
      <c r="D320" s="152">
        <v>10</v>
      </c>
      <c r="E320" s="152"/>
      <c r="F320" s="152"/>
      <c r="G320" s="152"/>
      <c r="H320" s="152"/>
      <c r="I320" s="152"/>
      <c r="J320" s="152"/>
      <c r="K320" s="152"/>
      <c r="L320" s="152"/>
      <c r="M320" s="152"/>
      <c r="N320" s="152"/>
      <c r="O320" s="152"/>
    </row>
    <row r="321" spans="1:15" s="91" customFormat="1" ht="15.75" x14ac:dyDescent="0.2">
      <c r="A321" s="226"/>
      <c r="B321" s="227"/>
      <c r="C321" s="228" t="s">
        <v>0</v>
      </c>
      <c r="D321" s="217" t="s">
        <v>1</v>
      </c>
      <c r="E321" s="217"/>
      <c r="F321" s="217"/>
      <c r="G321" s="217" t="s">
        <v>31</v>
      </c>
      <c r="H321" s="217" t="s">
        <v>9</v>
      </c>
      <c r="I321" s="217"/>
      <c r="J321" s="217"/>
      <c r="K321" s="217"/>
      <c r="L321" s="217" t="s">
        <v>10</v>
      </c>
      <c r="M321" s="217"/>
      <c r="N321" s="217"/>
      <c r="O321" s="217"/>
    </row>
    <row r="322" spans="1:15" s="91" customFormat="1" ht="15.75" x14ac:dyDescent="0.2">
      <c r="A322" s="227"/>
      <c r="B322" s="227"/>
      <c r="C322" s="228"/>
      <c r="D322" s="159" t="s">
        <v>2</v>
      </c>
      <c r="E322" s="159" t="s">
        <v>3</v>
      </c>
      <c r="F322" s="159" t="s">
        <v>4</v>
      </c>
      <c r="G322" s="217"/>
      <c r="H322" s="159" t="s">
        <v>11</v>
      </c>
      <c r="I322" s="159" t="s">
        <v>12</v>
      </c>
      <c r="J322" s="159" t="s">
        <v>13</v>
      </c>
      <c r="K322" s="159" t="s">
        <v>14</v>
      </c>
      <c r="L322" s="159" t="s">
        <v>15</v>
      </c>
      <c r="M322" s="159" t="s">
        <v>16</v>
      </c>
      <c r="N322" s="159" t="s">
        <v>17</v>
      </c>
      <c r="O322" s="159" t="s">
        <v>18</v>
      </c>
    </row>
    <row r="323" spans="1:15" s="91" customFormat="1" ht="15.75" x14ac:dyDescent="0.2">
      <c r="A323" s="215" t="s">
        <v>37</v>
      </c>
      <c r="B323" s="216"/>
      <c r="C323" s="160">
        <f t="shared" ref="C323:O323" si="32">C14+C45+C78+C109+C140+C172+C203+C237+C266+C298</f>
        <v>6794</v>
      </c>
      <c r="D323" s="161">
        <f t="shared" si="32"/>
        <v>256.39299999999997</v>
      </c>
      <c r="E323" s="161">
        <f t="shared" si="32"/>
        <v>197.864</v>
      </c>
      <c r="F323" s="161">
        <f t="shared" si="32"/>
        <v>807.21799999999985</v>
      </c>
      <c r="G323" s="161">
        <f t="shared" si="32"/>
        <v>6082.2450000000008</v>
      </c>
      <c r="H323" s="161">
        <f t="shared" si="32"/>
        <v>3.7949999999999999</v>
      </c>
      <c r="I323" s="161">
        <f t="shared" si="32"/>
        <v>446.07000000000005</v>
      </c>
      <c r="J323" s="161">
        <f t="shared" si="32"/>
        <v>3209.28</v>
      </c>
      <c r="K323" s="161">
        <f t="shared" si="32"/>
        <v>61.934000000000005</v>
      </c>
      <c r="L323" s="161">
        <f t="shared" si="32"/>
        <v>991.12499999999989</v>
      </c>
      <c r="M323" s="161">
        <f t="shared" si="32"/>
        <v>3378.172</v>
      </c>
      <c r="N323" s="161">
        <f t="shared" si="32"/>
        <v>1036.5729999999999</v>
      </c>
      <c r="O323" s="161">
        <f t="shared" si="32"/>
        <v>81.52600000000001</v>
      </c>
    </row>
    <row r="324" spans="1:15" s="91" customFormat="1" ht="15.75" x14ac:dyDescent="0.2">
      <c r="A324" s="213" t="s">
        <v>38</v>
      </c>
      <c r="B324" s="214"/>
      <c r="C324" s="160">
        <f>C323/D320</f>
        <v>679.4</v>
      </c>
      <c r="D324" s="161">
        <f>D323/$D$320</f>
        <v>25.639299999999999</v>
      </c>
      <c r="E324" s="161">
        <f t="shared" ref="E324:O324" si="33">E323/$D$320</f>
        <v>19.7864</v>
      </c>
      <c r="F324" s="161">
        <f t="shared" si="33"/>
        <v>80.721799999999988</v>
      </c>
      <c r="G324" s="161">
        <f t="shared" si="33"/>
        <v>608.22450000000003</v>
      </c>
      <c r="H324" s="161">
        <f t="shared" si="33"/>
        <v>0.3795</v>
      </c>
      <c r="I324" s="161">
        <f t="shared" si="33"/>
        <v>44.607000000000006</v>
      </c>
      <c r="J324" s="161">
        <f t="shared" si="33"/>
        <v>320.928</v>
      </c>
      <c r="K324" s="161">
        <f t="shared" si="33"/>
        <v>6.1934000000000005</v>
      </c>
      <c r="L324" s="161">
        <f t="shared" si="33"/>
        <v>99.112499999999983</v>
      </c>
      <c r="M324" s="161">
        <f t="shared" si="33"/>
        <v>337.81720000000001</v>
      </c>
      <c r="N324" s="161">
        <f t="shared" si="33"/>
        <v>103.65729999999999</v>
      </c>
      <c r="O324" s="161">
        <f t="shared" si="33"/>
        <v>8.1526000000000014</v>
      </c>
    </row>
    <row r="325" spans="1:15" s="91" customFormat="1" ht="15.75" x14ac:dyDescent="0.2">
      <c r="A325" s="213" t="s">
        <v>5</v>
      </c>
      <c r="B325" s="214"/>
      <c r="C325" s="162"/>
      <c r="D325" s="163">
        <f>4*D324/$G$324</f>
        <v>0.16861734441805615</v>
      </c>
      <c r="E325" s="163">
        <f t="shared" ref="E325:F325" si="34">4*E324/$G$324</f>
        <v>0.13012563617545825</v>
      </c>
      <c r="F325" s="163">
        <f t="shared" si="34"/>
        <v>0.5308684540001265</v>
      </c>
      <c r="G325" s="164"/>
      <c r="H325" s="165"/>
      <c r="I325" s="165"/>
      <c r="J325" s="165"/>
      <c r="K325" s="165"/>
      <c r="L325" s="165"/>
      <c r="M325" s="165"/>
      <c r="N325" s="165"/>
      <c r="O325" s="165"/>
    </row>
    <row r="326" spans="1:15" s="91" customFormat="1" ht="15.75" x14ac:dyDescent="0.2">
      <c r="A326" s="213" t="s">
        <v>156</v>
      </c>
      <c r="B326" s="214"/>
      <c r="C326" s="162"/>
      <c r="D326" s="166">
        <f>D324/D342</f>
        <v>0.33297792207792204</v>
      </c>
      <c r="E326" s="166">
        <f t="shared" ref="E326:O326" si="35">E324/E342</f>
        <v>0.25046075949367091</v>
      </c>
      <c r="F326" s="166">
        <f t="shared" si="35"/>
        <v>0.24096059701492534</v>
      </c>
      <c r="G326" s="166">
        <f t="shared" si="35"/>
        <v>0.25881893617021279</v>
      </c>
      <c r="H326" s="166">
        <f t="shared" si="35"/>
        <v>0.31625000000000003</v>
      </c>
      <c r="I326" s="166">
        <f t="shared" si="35"/>
        <v>0.74345000000000006</v>
      </c>
      <c r="J326" s="166">
        <f t="shared" si="35"/>
        <v>0.45846857142857145</v>
      </c>
      <c r="K326" s="166">
        <f t="shared" si="35"/>
        <v>0.61934</v>
      </c>
      <c r="L326" s="166">
        <f t="shared" si="35"/>
        <v>9.0102272727272711E-2</v>
      </c>
      <c r="M326" s="166">
        <f t="shared" si="35"/>
        <v>0.30710654545454547</v>
      </c>
      <c r="N326" s="166">
        <f t="shared" si="35"/>
        <v>0.41462919999999998</v>
      </c>
      <c r="O326" s="166">
        <f t="shared" si="35"/>
        <v>0.67938333333333345</v>
      </c>
    </row>
    <row r="327" spans="1:15" s="91" customFormat="1" ht="15.75" x14ac:dyDescent="0.2">
      <c r="A327" s="215" t="s">
        <v>337</v>
      </c>
      <c r="B327" s="216"/>
      <c r="C327" s="160">
        <f t="shared" ref="C327:O327" si="36">C19+C50+C83+C114+C145+C177+C208+C242+C271+C303</f>
        <v>2650</v>
      </c>
      <c r="D327" s="161">
        <f t="shared" si="36"/>
        <v>54.522000000000006</v>
      </c>
      <c r="E327" s="161">
        <f t="shared" si="36"/>
        <v>66.724000000000004</v>
      </c>
      <c r="F327" s="161">
        <f t="shared" si="36"/>
        <v>583.88400000000001</v>
      </c>
      <c r="G327" s="161">
        <f t="shared" si="36"/>
        <v>3210.4380000000001</v>
      </c>
      <c r="H327" s="161">
        <f t="shared" si="36"/>
        <v>2.7500000000000004</v>
      </c>
      <c r="I327" s="161">
        <f t="shared" si="36"/>
        <v>400</v>
      </c>
      <c r="J327" s="161">
        <f t="shared" si="36"/>
        <v>30</v>
      </c>
      <c r="K327" s="161">
        <f t="shared" si="36"/>
        <v>22.413999999999998</v>
      </c>
      <c r="L327" s="161">
        <f t="shared" si="36"/>
        <v>1112.19</v>
      </c>
      <c r="M327" s="161">
        <f t="shared" si="36"/>
        <v>938.55599999999981</v>
      </c>
      <c r="N327" s="161">
        <f t="shared" si="36"/>
        <v>392.46600000000001</v>
      </c>
      <c r="O327" s="161">
        <f t="shared" si="36"/>
        <v>40.207999999999998</v>
      </c>
    </row>
    <row r="328" spans="1:15" s="91" customFormat="1" ht="15.75" x14ac:dyDescent="0.2">
      <c r="A328" s="213" t="s">
        <v>338</v>
      </c>
      <c r="B328" s="214"/>
      <c r="C328" s="160">
        <f>C327/10</f>
        <v>265</v>
      </c>
      <c r="D328" s="161">
        <f>D327/$D$320</f>
        <v>5.4522000000000004</v>
      </c>
      <c r="E328" s="161">
        <f t="shared" ref="E328:O328" si="37">E327/$D$320</f>
        <v>6.6724000000000006</v>
      </c>
      <c r="F328" s="161">
        <f t="shared" si="37"/>
        <v>58.388400000000004</v>
      </c>
      <c r="G328" s="161">
        <f t="shared" si="37"/>
        <v>321.04380000000003</v>
      </c>
      <c r="H328" s="161">
        <f t="shared" si="37"/>
        <v>0.27500000000000002</v>
      </c>
      <c r="I328" s="161">
        <f t="shared" si="37"/>
        <v>40</v>
      </c>
      <c r="J328" s="161">
        <f t="shared" si="37"/>
        <v>3</v>
      </c>
      <c r="K328" s="161">
        <f t="shared" si="37"/>
        <v>2.2413999999999996</v>
      </c>
      <c r="L328" s="161">
        <f t="shared" si="37"/>
        <v>111.21900000000001</v>
      </c>
      <c r="M328" s="161">
        <f t="shared" si="37"/>
        <v>93.855599999999981</v>
      </c>
      <c r="N328" s="161">
        <f t="shared" si="37"/>
        <v>39.246600000000001</v>
      </c>
      <c r="O328" s="161">
        <f t="shared" si="37"/>
        <v>4.0207999999999995</v>
      </c>
    </row>
    <row r="329" spans="1:15" s="91" customFormat="1" ht="15.75" x14ac:dyDescent="0.2">
      <c r="A329" s="213" t="s">
        <v>5</v>
      </c>
      <c r="B329" s="214"/>
      <c r="C329" s="162"/>
      <c r="D329" s="167">
        <f>4*D328/$G$328</f>
        <v>6.7930917837379201E-2</v>
      </c>
      <c r="E329" s="167">
        <f t="shared" ref="E329:F329" si="38">4*E328/$G$328</f>
        <v>8.3133827845297117E-2</v>
      </c>
      <c r="F329" s="167">
        <f t="shared" si="38"/>
        <v>0.72748204450607667</v>
      </c>
      <c r="G329" s="168"/>
      <c r="H329" s="168"/>
      <c r="I329" s="168"/>
      <c r="J329" s="168"/>
      <c r="K329" s="168"/>
      <c r="L329" s="168"/>
      <c r="M329" s="168"/>
      <c r="N329" s="168"/>
      <c r="O329" s="168"/>
    </row>
    <row r="330" spans="1:15" s="91" customFormat="1" ht="15.75" x14ac:dyDescent="0.2">
      <c r="A330" s="213" t="s">
        <v>156</v>
      </c>
      <c r="B330" s="214"/>
      <c r="C330" s="160"/>
      <c r="D330" s="166">
        <f>D328/D342</f>
        <v>7.0807792207792208E-2</v>
      </c>
      <c r="E330" s="166">
        <f t="shared" ref="E330:O330" si="39">E328/E342</f>
        <v>8.4460759493670892E-2</v>
      </c>
      <c r="F330" s="166">
        <f t="shared" si="39"/>
        <v>0.1742937313432836</v>
      </c>
      <c r="G330" s="166">
        <f t="shared" si="39"/>
        <v>0.13661438297872341</v>
      </c>
      <c r="H330" s="166">
        <f t="shared" si="39"/>
        <v>0.22916666666666669</v>
      </c>
      <c r="I330" s="166">
        <f t="shared" si="39"/>
        <v>0.66666666666666663</v>
      </c>
      <c r="J330" s="166">
        <f t="shared" si="39"/>
        <v>4.2857142857142859E-3</v>
      </c>
      <c r="K330" s="166">
        <f t="shared" si="39"/>
        <v>0.22413999999999995</v>
      </c>
      <c r="L330" s="166">
        <f t="shared" si="39"/>
        <v>0.10110818181818182</v>
      </c>
      <c r="M330" s="166">
        <f t="shared" si="39"/>
        <v>8.5323272727272706E-2</v>
      </c>
      <c r="N330" s="166">
        <f t="shared" si="39"/>
        <v>0.1569864</v>
      </c>
      <c r="O330" s="166">
        <f t="shared" si="39"/>
        <v>0.33506666666666662</v>
      </c>
    </row>
    <row r="331" spans="1:15" s="91" customFormat="1" ht="15.75" x14ac:dyDescent="0.2">
      <c r="A331" s="215" t="s">
        <v>157</v>
      </c>
      <c r="B331" s="216"/>
      <c r="C331" s="160">
        <f t="shared" ref="C331:O331" si="40">C28+C59+C92+C123+C154+C185+C218+C251+C279+C311</f>
        <v>8595</v>
      </c>
      <c r="D331" s="161">
        <f t="shared" si="40"/>
        <v>302.28600000000006</v>
      </c>
      <c r="E331" s="161">
        <f t="shared" si="40"/>
        <v>241.93000000000004</v>
      </c>
      <c r="F331" s="161">
        <f t="shared" si="40"/>
        <v>1015.3510000000001</v>
      </c>
      <c r="G331" s="161">
        <f t="shared" si="40"/>
        <v>7498.2219999999998</v>
      </c>
      <c r="H331" s="161">
        <f t="shared" si="40"/>
        <v>5.1310000000000002</v>
      </c>
      <c r="I331" s="161">
        <f t="shared" si="40"/>
        <v>649.65</v>
      </c>
      <c r="J331" s="161">
        <f t="shared" si="40"/>
        <v>4894.8300000000008</v>
      </c>
      <c r="K331" s="161">
        <f t="shared" si="40"/>
        <v>84.030999999999992</v>
      </c>
      <c r="L331" s="161">
        <f t="shared" si="40"/>
        <v>1307.3520000000001</v>
      </c>
      <c r="M331" s="161">
        <f t="shared" si="40"/>
        <v>4350.6780000000008</v>
      </c>
      <c r="N331" s="161">
        <f t="shared" si="40"/>
        <v>1259.0150000000001</v>
      </c>
      <c r="O331" s="161">
        <f t="shared" si="40"/>
        <v>85.309000000000012</v>
      </c>
    </row>
    <row r="332" spans="1:15" s="91" customFormat="1" ht="15.75" x14ac:dyDescent="0.2">
      <c r="A332" s="213" t="s">
        <v>39</v>
      </c>
      <c r="B332" s="214"/>
      <c r="C332" s="160">
        <f>C331/10</f>
        <v>859.5</v>
      </c>
      <c r="D332" s="161">
        <f>D331/$D$320</f>
        <v>30.228600000000007</v>
      </c>
      <c r="E332" s="161">
        <f t="shared" ref="E332:O332" si="41">E331/$D$320</f>
        <v>24.193000000000005</v>
      </c>
      <c r="F332" s="161">
        <f t="shared" si="41"/>
        <v>101.53510000000001</v>
      </c>
      <c r="G332" s="161">
        <f t="shared" si="41"/>
        <v>749.82219999999995</v>
      </c>
      <c r="H332" s="161">
        <f t="shared" si="41"/>
        <v>0.5131</v>
      </c>
      <c r="I332" s="161">
        <f t="shared" si="41"/>
        <v>64.965000000000003</v>
      </c>
      <c r="J332" s="161">
        <f t="shared" si="41"/>
        <v>489.48300000000006</v>
      </c>
      <c r="K332" s="161">
        <f t="shared" si="41"/>
        <v>8.4030999999999985</v>
      </c>
      <c r="L332" s="161">
        <f t="shared" si="41"/>
        <v>130.73520000000002</v>
      </c>
      <c r="M332" s="161">
        <f t="shared" si="41"/>
        <v>435.06780000000009</v>
      </c>
      <c r="N332" s="161">
        <f t="shared" si="41"/>
        <v>125.90150000000001</v>
      </c>
      <c r="O332" s="161">
        <f t="shared" si="41"/>
        <v>8.5309000000000008</v>
      </c>
    </row>
    <row r="333" spans="1:15" s="91" customFormat="1" ht="15.75" x14ac:dyDescent="0.2">
      <c r="A333" s="213" t="s">
        <v>5</v>
      </c>
      <c r="B333" s="214"/>
      <c r="C333" s="160"/>
      <c r="D333" s="163">
        <f>4*D332/$G$332</f>
        <v>0.16125742876111168</v>
      </c>
      <c r="E333" s="163">
        <f t="shared" ref="E333:F333" si="42">4*E332/$G$332</f>
        <v>0.12905992914053496</v>
      </c>
      <c r="F333" s="163">
        <f t="shared" si="42"/>
        <v>0.5416489402421002</v>
      </c>
      <c r="G333" s="165"/>
      <c r="H333" s="165"/>
      <c r="I333" s="165"/>
      <c r="J333" s="165"/>
      <c r="K333" s="165"/>
      <c r="L333" s="165"/>
      <c r="M333" s="165"/>
      <c r="N333" s="165"/>
      <c r="O333" s="165"/>
    </row>
    <row r="334" spans="1:15" s="91" customFormat="1" ht="15.75" x14ac:dyDescent="0.2">
      <c r="A334" s="213" t="s">
        <v>156</v>
      </c>
      <c r="B334" s="214"/>
      <c r="C334" s="160"/>
      <c r="D334" s="166">
        <f>D332/D342</f>
        <v>0.39257922077922086</v>
      </c>
      <c r="E334" s="166">
        <f t="shared" ref="E334:O334" si="43">E332/E342</f>
        <v>0.30624050632911398</v>
      </c>
      <c r="F334" s="166">
        <f t="shared" si="43"/>
        <v>0.30308985074626871</v>
      </c>
      <c r="G334" s="166">
        <f t="shared" si="43"/>
        <v>0.31907327659574464</v>
      </c>
      <c r="H334" s="166">
        <f t="shared" si="43"/>
        <v>0.42758333333333337</v>
      </c>
      <c r="I334" s="166">
        <f t="shared" si="43"/>
        <v>1.0827500000000001</v>
      </c>
      <c r="J334" s="166">
        <f t="shared" si="43"/>
        <v>0.6992614285714287</v>
      </c>
      <c r="K334" s="166">
        <f t="shared" si="43"/>
        <v>0.84030999999999989</v>
      </c>
      <c r="L334" s="166">
        <f t="shared" si="43"/>
        <v>0.11885018181818184</v>
      </c>
      <c r="M334" s="166">
        <f t="shared" si="43"/>
        <v>0.39551618181818188</v>
      </c>
      <c r="N334" s="166">
        <f t="shared" si="43"/>
        <v>0.503606</v>
      </c>
      <c r="O334" s="166">
        <f t="shared" si="43"/>
        <v>0.71090833333333336</v>
      </c>
    </row>
    <row r="335" spans="1:15" s="91" customFormat="1" ht="15.75" x14ac:dyDescent="0.2">
      <c r="A335" s="215" t="s">
        <v>209</v>
      </c>
      <c r="B335" s="216"/>
      <c r="C335" s="160">
        <f t="shared" ref="C335:O335" si="44">C33+C64+C97+C128+C159+C190+C223+C256+C284+C316</f>
        <v>2650</v>
      </c>
      <c r="D335" s="161">
        <f t="shared" si="44"/>
        <v>52.890000000000008</v>
      </c>
      <c r="E335" s="161">
        <f t="shared" si="44"/>
        <v>66.58</v>
      </c>
      <c r="F335" s="161">
        <f t="shared" si="44"/>
        <v>568.63200000000006</v>
      </c>
      <c r="G335" s="161">
        <f t="shared" si="44"/>
        <v>3141.8580000000002</v>
      </c>
      <c r="H335" s="161">
        <f t="shared" si="44"/>
        <v>2.7440000000000002</v>
      </c>
      <c r="I335" s="161">
        <f t="shared" si="44"/>
        <v>520</v>
      </c>
      <c r="J335" s="161">
        <f t="shared" si="44"/>
        <v>226.07999999999998</v>
      </c>
      <c r="K335" s="161">
        <f t="shared" si="44"/>
        <v>22.845999999999997</v>
      </c>
      <c r="L335" s="161">
        <f t="shared" si="44"/>
        <v>1103.7900000000002</v>
      </c>
      <c r="M335" s="161">
        <f t="shared" si="44"/>
        <v>931.596</v>
      </c>
      <c r="N335" s="161">
        <f t="shared" si="44"/>
        <v>382.62599999999998</v>
      </c>
      <c r="O335" s="161">
        <f t="shared" si="44"/>
        <v>33.302</v>
      </c>
    </row>
    <row r="336" spans="1:15" s="91" customFormat="1" ht="15.75" x14ac:dyDescent="0.2">
      <c r="A336" s="213" t="s">
        <v>210</v>
      </c>
      <c r="B336" s="214"/>
      <c r="C336" s="160">
        <f>C335/10</f>
        <v>265</v>
      </c>
      <c r="D336" s="161">
        <f>D335/$D$320</f>
        <v>5.2890000000000006</v>
      </c>
      <c r="E336" s="161">
        <f t="shared" ref="E336:O336" si="45">E335/$D$320</f>
        <v>6.6579999999999995</v>
      </c>
      <c r="F336" s="161">
        <f t="shared" si="45"/>
        <v>56.863200000000006</v>
      </c>
      <c r="G336" s="161">
        <f t="shared" si="45"/>
        <v>314.18580000000003</v>
      </c>
      <c r="H336" s="161">
        <f t="shared" si="45"/>
        <v>0.27440000000000003</v>
      </c>
      <c r="I336" s="161">
        <f t="shared" si="45"/>
        <v>52</v>
      </c>
      <c r="J336" s="161">
        <f t="shared" si="45"/>
        <v>22.607999999999997</v>
      </c>
      <c r="K336" s="161">
        <f t="shared" si="45"/>
        <v>2.2845999999999997</v>
      </c>
      <c r="L336" s="161">
        <f t="shared" si="45"/>
        <v>110.37900000000002</v>
      </c>
      <c r="M336" s="161">
        <f t="shared" si="45"/>
        <v>93.159599999999998</v>
      </c>
      <c r="N336" s="161">
        <f t="shared" si="45"/>
        <v>38.262599999999999</v>
      </c>
      <c r="O336" s="161">
        <f t="shared" si="45"/>
        <v>3.3302</v>
      </c>
    </row>
    <row r="337" spans="1:15" s="91" customFormat="1" ht="15.75" x14ac:dyDescent="0.2">
      <c r="A337" s="213" t="s">
        <v>5</v>
      </c>
      <c r="B337" s="214"/>
      <c r="C337" s="160"/>
      <c r="D337" s="163">
        <f>4*D335/$G$335</f>
        <v>6.7335952165884019E-2</v>
      </c>
      <c r="E337" s="163">
        <f t="shared" ref="E337:F337" si="46">4*E335/$G$335</f>
        <v>8.4765129423417601E-2</v>
      </c>
      <c r="F337" s="163">
        <f t="shared" si="46"/>
        <v>0.72394360279808956</v>
      </c>
      <c r="G337" s="165"/>
      <c r="H337" s="165"/>
      <c r="I337" s="165"/>
      <c r="J337" s="165"/>
      <c r="K337" s="165"/>
      <c r="L337" s="165"/>
      <c r="M337" s="165"/>
      <c r="N337" s="165"/>
      <c r="O337" s="165"/>
    </row>
    <row r="338" spans="1:15" s="91" customFormat="1" ht="15.75" x14ac:dyDescent="0.2">
      <c r="A338" s="213" t="s">
        <v>156</v>
      </c>
      <c r="B338" s="214"/>
      <c r="C338" s="162"/>
      <c r="D338" s="166">
        <f>D336/D342</f>
        <v>6.8688311688311701E-2</v>
      </c>
      <c r="E338" s="166">
        <f t="shared" ref="E338:O338" si="47">E336/E342</f>
        <v>8.4278481012658224E-2</v>
      </c>
      <c r="F338" s="166">
        <f t="shared" si="47"/>
        <v>0.16974089552238808</v>
      </c>
      <c r="G338" s="166">
        <f t="shared" si="47"/>
        <v>0.13369608510638298</v>
      </c>
      <c r="H338" s="166">
        <f t="shared" si="47"/>
        <v>0.22866666666666671</v>
      </c>
      <c r="I338" s="166">
        <f t="shared" si="47"/>
        <v>0.8666666666666667</v>
      </c>
      <c r="J338" s="166">
        <f t="shared" si="47"/>
        <v>3.2297142857142851E-2</v>
      </c>
      <c r="K338" s="166">
        <f t="shared" si="47"/>
        <v>0.22845999999999997</v>
      </c>
      <c r="L338" s="166">
        <f t="shared" si="47"/>
        <v>0.10034454545454548</v>
      </c>
      <c r="M338" s="166">
        <f t="shared" si="47"/>
        <v>8.4690545454545449E-2</v>
      </c>
      <c r="N338" s="166">
        <f t="shared" si="47"/>
        <v>0.1530504</v>
      </c>
      <c r="O338" s="166">
        <f t="shared" si="47"/>
        <v>0.27751666666666669</v>
      </c>
    </row>
    <row r="339" spans="1:15" s="91" customFormat="1" ht="15.75" x14ac:dyDescent="0.2">
      <c r="A339" s="215" t="s">
        <v>40</v>
      </c>
      <c r="B339" s="216"/>
      <c r="C339" s="162">
        <f>C323+C327+C331+C335</f>
        <v>20689</v>
      </c>
      <c r="D339" s="169">
        <f>D318</f>
        <v>666.27100000000007</v>
      </c>
      <c r="E339" s="169">
        <f t="shared" ref="E339:O339" si="48">E318</f>
        <v>573.25099999999998</v>
      </c>
      <c r="F339" s="169">
        <f t="shared" si="48"/>
        <v>2965.5010000000002</v>
      </c>
      <c r="G339" s="169">
        <f t="shared" si="48"/>
        <v>19899.303</v>
      </c>
      <c r="H339" s="169">
        <f t="shared" si="48"/>
        <v>14.478000000000002</v>
      </c>
      <c r="I339" s="169">
        <f t="shared" si="48"/>
        <v>2093.7200000000003</v>
      </c>
      <c r="J339" s="169">
        <f t="shared" si="48"/>
        <v>8425.5500000000011</v>
      </c>
      <c r="K339" s="169">
        <f t="shared" si="48"/>
        <v>191.56899999999996</v>
      </c>
      <c r="L339" s="169">
        <f t="shared" si="48"/>
        <v>4543.5069999999996</v>
      </c>
      <c r="M339" s="169">
        <f t="shared" si="48"/>
        <v>9612.0299999999988</v>
      </c>
      <c r="N339" s="169">
        <f t="shared" si="48"/>
        <v>3077.3500000000004</v>
      </c>
      <c r="O339" s="169">
        <f t="shared" si="48"/>
        <v>237.90199999999999</v>
      </c>
    </row>
    <row r="340" spans="1:15" s="91" customFormat="1" ht="15.75" x14ac:dyDescent="0.2">
      <c r="A340" s="213" t="s">
        <v>41</v>
      </c>
      <c r="B340" s="214"/>
      <c r="C340" s="162">
        <f>C339/10</f>
        <v>2068.9</v>
      </c>
      <c r="D340" s="170">
        <f>D339/$D$320</f>
        <v>66.627100000000013</v>
      </c>
      <c r="E340" s="170">
        <f t="shared" ref="E340:O340" si="49">E339/$D$320</f>
        <v>57.325099999999999</v>
      </c>
      <c r="F340" s="170">
        <f t="shared" si="49"/>
        <v>296.55010000000004</v>
      </c>
      <c r="G340" s="170">
        <f t="shared" si="49"/>
        <v>1989.9303</v>
      </c>
      <c r="H340" s="170">
        <f t="shared" si="49"/>
        <v>1.4478000000000002</v>
      </c>
      <c r="I340" s="170">
        <f t="shared" si="49"/>
        <v>209.37200000000001</v>
      </c>
      <c r="J340" s="170">
        <f t="shared" si="49"/>
        <v>842.55500000000006</v>
      </c>
      <c r="K340" s="170">
        <f t="shared" si="49"/>
        <v>19.156899999999997</v>
      </c>
      <c r="L340" s="170">
        <f t="shared" si="49"/>
        <v>454.35069999999996</v>
      </c>
      <c r="M340" s="170">
        <f t="shared" si="49"/>
        <v>961.20299999999986</v>
      </c>
      <c r="N340" s="170">
        <f t="shared" si="49"/>
        <v>307.73500000000001</v>
      </c>
      <c r="O340" s="170">
        <f t="shared" si="49"/>
        <v>23.790199999999999</v>
      </c>
    </row>
    <row r="341" spans="1:15" s="91" customFormat="1" ht="15.75" x14ac:dyDescent="0.2">
      <c r="A341" s="213" t="s">
        <v>5</v>
      </c>
      <c r="B341" s="214"/>
      <c r="C341" s="162"/>
      <c r="D341" s="163">
        <f>4*D340/$G$340</f>
        <v>0.13392850995836389</v>
      </c>
      <c r="E341" s="163">
        <f t="shared" ref="E341:F341" si="50">4*E340/$G$340</f>
        <v>0.11523036761639339</v>
      </c>
      <c r="F341" s="163">
        <f t="shared" si="50"/>
        <v>0.59610148154435372</v>
      </c>
      <c r="G341" s="165"/>
      <c r="H341" s="165"/>
      <c r="I341" s="165"/>
      <c r="J341" s="165"/>
      <c r="K341" s="165"/>
      <c r="L341" s="165"/>
      <c r="M341" s="165"/>
      <c r="N341" s="165"/>
      <c r="O341" s="165"/>
    </row>
    <row r="342" spans="1:15" s="91" customFormat="1" ht="15.75" x14ac:dyDescent="0.2">
      <c r="A342" s="213" t="s">
        <v>158</v>
      </c>
      <c r="B342" s="214"/>
      <c r="C342" s="162"/>
      <c r="D342" s="171">
        <v>77</v>
      </c>
      <c r="E342" s="171">
        <v>79</v>
      </c>
      <c r="F342" s="171">
        <v>335</v>
      </c>
      <c r="G342" s="171">
        <v>2350</v>
      </c>
      <c r="H342" s="171">
        <v>1.2</v>
      </c>
      <c r="I342" s="171">
        <v>60</v>
      </c>
      <c r="J342" s="171">
        <v>700</v>
      </c>
      <c r="K342" s="171">
        <v>10</v>
      </c>
      <c r="L342" s="171">
        <v>1100</v>
      </c>
      <c r="M342" s="171">
        <v>1100</v>
      </c>
      <c r="N342" s="171">
        <v>250</v>
      </c>
      <c r="O342" s="171">
        <v>12</v>
      </c>
    </row>
  </sheetData>
  <mergeCells count="36">
    <mergeCell ref="A1:O1"/>
    <mergeCell ref="L321:O321"/>
    <mergeCell ref="A7:O7"/>
    <mergeCell ref="A4:A5"/>
    <mergeCell ref="B4:B5"/>
    <mergeCell ref="C4:C5"/>
    <mergeCell ref="D4:F4"/>
    <mergeCell ref="G4:G5"/>
    <mergeCell ref="H4:K4"/>
    <mergeCell ref="L4:O4"/>
    <mergeCell ref="A321:B322"/>
    <mergeCell ref="C321:C322"/>
    <mergeCell ref="D321:F321"/>
    <mergeCell ref="G321:G322"/>
    <mergeCell ref="H321:K321"/>
    <mergeCell ref="A329:B329"/>
    <mergeCell ref="A330:B330"/>
    <mergeCell ref="A331:B331"/>
    <mergeCell ref="A332:B332"/>
    <mergeCell ref="A333:B333"/>
    <mergeCell ref="A6:B6"/>
    <mergeCell ref="A341:B341"/>
    <mergeCell ref="A342:B342"/>
    <mergeCell ref="A335:B335"/>
    <mergeCell ref="A336:B336"/>
    <mergeCell ref="A337:B337"/>
    <mergeCell ref="A338:B338"/>
    <mergeCell ref="A339:B339"/>
    <mergeCell ref="A340:B340"/>
    <mergeCell ref="A334:B334"/>
    <mergeCell ref="A323:B323"/>
    <mergeCell ref="A324:B324"/>
    <mergeCell ref="A325:B325"/>
    <mergeCell ref="A326:B326"/>
    <mergeCell ref="A327:B327"/>
    <mergeCell ref="A328:B328"/>
  </mergeCells>
  <pageMargins left="1.1811023622047245" right="0.19685039370078741" top="0.59055118110236227" bottom="0.39370078740157483" header="0.31496062992125984" footer="0.31496062992125984"/>
  <pageSetup paperSize="9" scale="70" orientation="landscape" r:id="rId1"/>
  <rowBreaks count="2" manualBreakCount="2">
    <brk id="236" max="14" man="1"/>
    <brk id="3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9998168889431442"/>
  </sheetPr>
  <dimension ref="A1:O67"/>
  <sheetViews>
    <sheetView tabSelected="1" workbookViewId="0">
      <selection activeCell="C24" sqref="C24"/>
    </sheetView>
  </sheetViews>
  <sheetFormatPr defaultColWidth="9.28515625" defaultRowHeight="11.25" x14ac:dyDescent="0.2"/>
  <cols>
    <col min="1" max="1" width="9.28515625" style="76"/>
    <col min="2" max="2" width="16.5703125" style="76" customWidth="1"/>
    <col min="3" max="3" width="7.7109375" style="76" customWidth="1"/>
    <col min="4" max="4" width="8" style="76" customWidth="1"/>
    <col min="5" max="5" width="6.7109375" style="76" customWidth="1"/>
    <col min="6" max="6" width="9.42578125" style="76" customWidth="1"/>
    <col min="7" max="7" width="9.28515625" style="76"/>
    <col min="8" max="11" width="9.42578125" style="76" bestFit="1" customWidth="1"/>
    <col min="12" max="12" width="9.28515625" style="76"/>
    <col min="13" max="14" width="9.42578125" style="76" bestFit="1" customWidth="1"/>
    <col min="15" max="15" width="10.28515625" style="76" customWidth="1"/>
    <col min="16" max="16384" width="9.28515625" style="76"/>
  </cols>
  <sheetData>
    <row r="1" spans="1:15" ht="12.75" x14ac:dyDescent="0.2">
      <c r="N1" s="77"/>
      <c r="O1" s="78" t="s">
        <v>211</v>
      </c>
    </row>
    <row r="2" spans="1:15" ht="32.25" customHeight="1" x14ac:dyDescent="0.2">
      <c r="A2" s="242" t="s">
        <v>229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</row>
    <row r="3" spans="1:15" x14ac:dyDescent="0.2">
      <c r="A3" s="56" t="s">
        <v>194</v>
      </c>
    </row>
    <row r="4" spans="1:15" ht="8.25" customHeight="1" thickBot="1" x14ac:dyDescent="0.25">
      <c r="A4" s="56"/>
    </row>
    <row r="5" spans="1:15" s="64" customFormat="1" ht="12" x14ac:dyDescent="0.2">
      <c r="A5" s="243" t="s">
        <v>158</v>
      </c>
      <c r="B5" s="244"/>
      <c r="C5" s="79">
        <v>77</v>
      </c>
      <c r="D5" s="79">
        <v>79</v>
      </c>
      <c r="E5" s="79">
        <v>335</v>
      </c>
      <c r="F5" s="79">
        <v>2350</v>
      </c>
    </row>
    <row r="6" spans="1:15" s="64" customFormat="1" x14ac:dyDescent="0.2">
      <c r="A6" s="241" t="s">
        <v>212</v>
      </c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</row>
    <row r="7" spans="1:15" s="64" customFormat="1" ht="12.75" customHeight="1" x14ac:dyDescent="0.2">
      <c r="A7" s="235" t="s">
        <v>32</v>
      </c>
      <c r="B7" s="235"/>
      <c r="C7" s="237" t="s">
        <v>1</v>
      </c>
      <c r="D7" s="237"/>
      <c r="E7" s="237"/>
      <c r="F7" s="235" t="s">
        <v>31</v>
      </c>
      <c r="H7" s="238" t="s">
        <v>213</v>
      </c>
      <c r="I7" s="239"/>
      <c r="J7" s="239"/>
      <c r="K7" s="240"/>
      <c r="M7" s="238" t="s">
        <v>214</v>
      </c>
      <c r="N7" s="239"/>
      <c r="O7" s="239"/>
    </row>
    <row r="8" spans="1:15" s="64" customFormat="1" ht="18.75" customHeight="1" x14ac:dyDescent="0.2">
      <c r="A8" s="236"/>
      <c r="B8" s="236"/>
      <c r="C8" s="80" t="s">
        <v>2</v>
      </c>
      <c r="D8" s="80" t="s">
        <v>3</v>
      </c>
      <c r="E8" s="80" t="s">
        <v>4</v>
      </c>
      <c r="F8" s="236"/>
      <c r="H8" s="81" t="str">
        <f>C8</f>
        <v>Б</v>
      </c>
      <c r="I8" s="81" t="str">
        <f>D8</f>
        <v>Ж</v>
      </c>
      <c r="J8" s="81" t="str">
        <f>E8</f>
        <v>У</v>
      </c>
      <c r="K8" s="81" t="s">
        <v>215</v>
      </c>
      <c r="M8" s="81" t="str">
        <f>H8</f>
        <v>Б</v>
      </c>
      <c r="N8" s="81" t="str">
        <f>I8</f>
        <v>Ж</v>
      </c>
      <c r="O8" s="81" t="str">
        <f>J8</f>
        <v>У</v>
      </c>
    </row>
    <row r="9" spans="1:15" s="64" customFormat="1" x14ac:dyDescent="0.2">
      <c r="A9" s="232" t="s">
        <v>216</v>
      </c>
      <c r="B9" s="232"/>
      <c r="C9" s="82">
        <f>'Меню БМД - ХЭХ '!D14</f>
        <v>19.707000000000001</v>
      </c>
      <c r="D9" s="82">
        <f>'Меню БМД - ХЭХ '!E14</f>
        <v>14.15</v>
      </c>
      <c r="E9" s="82">
        <f>'Меню БМД - ХЭХ '!F14</f>
        <v>87.001999999999995</v>
      </c>
      <c r="F9" s="82">
        <f>'Меню БМД - ХЭХ '!G14</f>
        <v>558.33600000000001</v>
      </c>
      <c r="H9" s="83">
        <f>C9/$C$5</f>
        <v>0.25593506493506496</v>
      </c>
      <c r="I9" s="83">
        <f>D9/$D$5</f>
        <v>0.17911392405063292</v>
      </c>
      <c r="J9" s="83">
        <f>E9/$E$5</f>
        <v>0.25970746268656714</v>
      </c>
      <c r="K9" s="83">
        <f>F9/$F$5</f>
        <v>0.23758978723404256</v>
      </c>
      <c r="M9" s="83">
        <f>4*C9/F9</f>
        <v>0.14118380330123798</v>
      </c>
      <c r="N9" s="83">
        <f>9*D9/F9</f>
        <v>0.2280884628610729</v>
      </c>
      <c r="O9" s="83">
        <f>4*E9/F9</f>
        <v>0.62329493351673537</v>
      </c>
    </row>
    <row r="10" spans="1:15" s="64" customFormat="1" x14ac:dyDescent="0.2">
      <c r="A10" s="232" t="s">
        <v>217</v>
      </c>
      <c r="B10" s="232"/>
      <c r="C10" s="82">
        <f>'Меню БМД - ХЭХ '!D45</f>
        <v>22.443000000000001</v>
      </c>
      <c r="D10" s="82">
        <f>'Меню БМД - ХЭХ '!E45</f>
        <v>13.513999999999999</v>
      </c>
      <c r="E10" s="82">
        <f>'Меню БМД - ХЭХ '!F45</f>
        <v>73.525000000000006</v>
      </c>
      <c r="F10" s="82">
        <f>'Меню БМД - ХЭХ '!G45</f>
        <v>510.947</v>
      </c>
      <c r="H10" s="83">
        <f t="shared" ref="H10:H19" si="0">C10/$C$5</f>
        <v>0.29146753246753249</v>
      </c>
      <c r="I10" s="83">
        <f t="shared" ref="I10:I19" si="1">D10/$D$5</f>
        <v>0.17106329113924049</v>
      </c>
      <c r="J10" s="83">
        <f t="shared" ref="J10:J19" si="2">E10/$E$5</f>
        <v>0.21947761194029852</v>
      </c>
      <c r="K10" s="83">
        <f t="shared" ref="K10:K19" si="3">F10/$F$5</f>
        <v>0.21742425531914894</v>
      </c>
      <c r="M10" s="83">
        <f t="shared" ref="M10:M18" si="4">4*C10/F10</f>
        <v>0.17569728367130055</v>
      </c>
      <c r="N10" s="83">
        <f t="shared" ref="N10:N18" si="5">9*D10/F10</f>
        <v>0.23804034469328519</v>
      </c>
      <c r="O10" s="83">
        <f t="shared" ref="O10:O18" si="6">4*E10/F10</f>
        <v>0.57559786044345107</v>
      </c>
    </row>
    <row r="11" spans="1:15" s="64" customFormat="1" x14ac:dyDescent="0.2">
      <c r="A11" s="232" t="s">
        <v>218</v>
      </c>
      <c r="B11" s="232"/>
      <c r="C11" s="82">
        <f>'Меню БМД - ХЭХ '!D78</f>
        <v>28.876000000000005</v>
      </c>
      <c r="D11" s="82">
        <f>'Меню БМД - ХЭХ '!E78</f>
        <v>18.708000000000002</v>
      </c>
      <c r="E11" s="82">
        <f>'Меню БМД - ХЭХ '!F78</f>
        <v>73.736000000000004</v>
      </c>
      <c r="F11" s="82">
        <f>'Меню БМД - ХЭХ '!G78</f>
        <v>582.3889999999999</v>
      </c>
      <c r="H11" s="83">
        <f t="shared" si="0"/>
        <v>0.37501298701298708</v>
      </c>
      <c r="I11" s="83">
        <f t="shared" si="1"/>
        <v>0.23681012658227851</v>
      </c>
      <c r="J11" s="83">
        <f t="shared" si="2"/>
        <v>0.22010746268656717</v>
      </c>
      <c r="K11" s="83">
        <f t="shared" si="3"/>
        <v>0.24782510638297867</v>
      </c>
      <c r="M11" s="83">
        <f t="shared" si="4"/>
        <v>0.19832792171555444</v>
      </c>
      <c r="N11" s="83">
        <f t="shared" si="5"/>
        <v>0.28910573517013549</v>
      </c>
      <c r="O11" s="83">
        <f t="shared" si="6"/>
        <v>0.50643813670931292</v>
      </c>
    </row>
    <row r="12" spans="1:15" s="64" customFormat="1" x14ac:dyDescent="0.2">
      <c r="A12" s="232" t="s">
        <v>219</v>
      </c>
      <c r="B12" s="232"/>
      <c r="C12" s="82">
        <f>'Меню БМД - ХЭХ '!D109</f>
        <v>24.545999999999999</v>
      </c>
      <c r="D12" s="82">
        <f>'Меню БМД - ХЭХ '!E109</f>
        <v>18.643000000000001</v>
      </c>
      <c r="E12" s="82">
        <f>'Меню БМД - ХЭХ '!F109</f>
        <v>61.37</v>
      </c>
      <c r="F12" s="82">
        <f>'Меню БМД - ХЭХ '!G109</f>
        <v>514.553</v>
      </c>
      <c r="H12" s="83">
        <f t="shared" si="0"/>
        <v>0.31877922077922077</v>
      </c>
      <c r="I12" s="83">
        <f t="shared" si="1"/>
        <v>0.23598734177215192</v>
      </c>
      <c r="J12" s="83">
        <f t="shared" si="2"/>
        <v>0.18319402985074626</v>
      </c>
      <c r="K12" s="83">
        <f t="shared" si="3"/>
        <v>0.21895872340425532</v>
      </c>
      <c r="M12" s="83">
        <f t="shared" si="4"/>
        <v>0.19081416297252177</v>
      </c>
      <c r="N12" s="83">
        <f t="shared" si="5"/>
        <v>0.32608302740436845</v>
      </c>
      <c r="O12" s="83">
        <f t="shared" si="6"/>
        <v>0.47707427611927244</v>
      </c>
    </row>
    <row r="13" spans="1:15" s="64" customFormat="1" x14ac:dyDescent="0.2">
      <c r="A13" s="232" t="s">
        <v>220</v>
      </c>
      <c r="B13" s="232"/>
      <c r="C13" s="82">
        <f>'Меню БМД - ХЭХ '!D140</f>
        <v>20.448</v>
      </c>
      <c r="D13" s="82">
        <f>'Меню БМД - ХЭХ '!E140</f>
        <v>20.225999999999999</v>
      </c>
      <c r="E13" s="82">
        <f>'Меню БМД - ХЭХ '!F140</f>
        <v>58.126000000000005</v>
      </c>
      <c r="F13" s="82">
        <f>'Меню БМД - ХЭХ '!G140</f>
        <v>500.947</v>
      </c>
      <c r="H13" s="83">
        <f t="shared" si="0"/>
        <v>0.26555844155844155</v>
      </c>
      <c r="I13" s="83">
        <f t="shared" si="1"/>
        <v>0.25602531645569621</v>
      </c>
      <c r="J13" s="83">
        <f t="shared" si="2"/>
        <v>0.17351044776119404</v>
      </c>
      <c r="K13" s="83">
        <f t="shared" si="3"/>
        <v>0.21316893617021276</v>
      </c>
      <c r="M13" s="83">
        <f t="shared" si="4"/>
        <v>0.16327475760908838</v>
      </c>
      <c r="N13" s="83">
        <f t="shared" si="5"/>
        <v>0.36337975873695222</v>
      </c>
      <c r="O13" s="83">
        <f t="shared" si="6"/>
        <v>0.46412893978804148</v>
      </c>
    </row>
    <row r="14" spans="1:15" s="64" customFormat="1" x14ac:dyDescent="0.2">
      <c r="A14" s="232" t="s">
        <v>221</v>
      </c>
      <c r="B14" s="232"/>
      <c r="C14" s="82">
        <f>'Меню БМД - ХЭХ '!D172</f>
        <v>25.11</v>
      </c>
      <c r="D14" s="82">
        <f>'Меню БМД - ХЭХ '!E172</f>
        <v>25.882000000000001</v>
      </c>
      <c r="E14" s="82">
        <f>'Меню БМД - ХЭХ '!F172</f>
        <v>93.111000000000004</v>
      </c>
      <c r="F14" s="82">
        <f>'Меню БМД - ХЭХ '!G172</f>
        <v>712.32899999999995</v>
      </c>
      <c r="H14" s="83">
        <f t="shared" si="0"/>
        <v>0.32610389610389612</v>
      </c>
      <c r="I14" s="83">
        <f t="shared" si="1"/>
        <v>0.32762025316455701</v>
      </c>
      <c r="J14" s="83">
        <f t="shared" si="2"/>
        <v>0.27794328358208958</v>
      </c>
      <c r="K14" s="83">
        <f t="shared" si="3"/>
        <v>0.30311872340425527</v>
      </c>
      <c r="M14" s="83">
        <f t="shared" si="4"/>
        <v>0.14100226159541449</v>
      </c>
      <c r="N14" s="83">
        <f t="shared" si="5"/>
        <v>0.32700900847782421</v>
      </c>
      <c r="O14" s="83">
        <f t="shared" si="6"/>
        <v>0.5228539059900692</v>
      </c>
    </row>
    <row r="15" spans="1:15" s="64" customFormat="1" x14ac:dyDescent="0.2">
      <c r="A15" s="232" t="s">
        <v>222</v>
      </c>
      <c r="B15" s="232"/>
      <c r="C15" s="82">
        <f>'Меню БМД - ХЭХ '!D203</f>
        <v>23.318999999999999</v>
      </c>
      <c r="D15" s="82">
        <f>'Меню БМД - ХЭХ '!E203</f>
        <v>23.584999999999997</v>
      </c>
      <c r="E15" s="82">
        <f>'Меню БМД - ХЭХ '!F203</f>
        <v>94.674999999999997</v>
      </c>
      <c r="F15" s="82">
        <f>'Меню БМД - ХЭХ '!G203</f>
        <v>692.15300000000002</v>
      </c>
      <c r="H15" s="83">
        <f t="shared" si="0"/>
        <v>0.3028441558441558</v>
      </c>
      <c r="I15" s="83">
        <f t="shared" si="1"/>
        <v>0.29854430379746832</v>
      </c>
      <c r="J15" s="83">
        <f t="shared" si="2"/>
        <v>0.28261194029850745</v>
      </c>
      <c r="K15" s="83">
        <f t="shared" si="3"/>
        <v>0.29453319148936169</v>
      </c>
      <c r="M15" s="83">
        <f t="shared" si="4"/>
        <v>0.13476211184521342</v>
      </c>
      <c r="N15" s="83">
        <f>9*D15/F15</f>
        <v>0.30667352449530666</v>
      </c>
      <c r="O15" s="83">
        <f t="shared" si="6"/>
        <v>0.54713336502189547</v>
      </c>
    </row>
    <row r="16" spans="1:15" s="64" customFormat="1" x14ac:dyDescent="0.2">
      <c r="A16" s="232" t="s">
        <v>223</v>
      </c>
      <c r="B16" s="232"/>
      <c r="C16" s="82">
        <f>'Меню БМД - ХЭХ '!D237</f>
        <v>32.69</v>
      </c>
      <c r="D16" s="82">
        <f>'Меню БМД - ХЭХ '!E237</f>
        <v>23.422999999999998</v>
      </c>
      <c r="E16" s="82">
        <f>'Меню БМД - ХЭХ '!F237</f>
        <v>91.823999999999998</v>
      </c>
      <c r="F16" s="82">
        <f>'Меню БМД - ХЭХ '!G237</f>
        <v>710.702</v>
      </c>
      <c r="H16" s="83">
        <f t="shared" si="0"/>
        <v>0.4245454545454545</v>
      </c>
      <c r="I16" s="83">
        <f t="shared" si="1"/>
        <v>0.29649367088607592</v>
      </c>
      <c r="J16" s="83">
        <f t="shared" si="2"/>
        <v>0.27410149253731342</v>
      </c>
      <c r="K16" s="83">
        <f t="shared" si="3"/>
        <v>0.30242638297872343</v>
      </c>
      <c r="M16" s="83">
        <f t="shared" si="4"/>
        <v>0.1839871000785139</v>
      </c>
      <c r="N16" s="83">
        <f t="shared" si="5"/>
        <v>0.29661799178840076</v>
      </c>
      <c r="O16" s="83">
        <f t="shared" si="6"/>
        <v>0.51680732571457511</v>
      </c>
    </row>
    <row r="17" spans="1:15" s="64" customFormat="1" x14ac:dyDescent="0.2">
      <c r="A17" s="232" t="s">
        <v>224</v>
      </c>
      <c r="B17" s="232"/>
      <c r="C17" s="82">
        <f>'Меню БМД - ХЭХ '!D266</f>
        <v>37.180999999999997</v>
      </c>
      <c r="D17" s="82">
        <f>'Меню БМД - ХЭХ '!E266</f>
        <v>20.663</v>
      </c>
      <c r="E17" s="82">
        <f>'Меню БМД - ХЭХ '!F266</f>
        <v>76.117000000000004</v>
      </c>
      <c r="F17" s="82">
        <f>'Меню БМД - ХЭХ '!G266</f>
        <v>644.97</v>
      </c>
      <c r="H17" s="83">
        <f t="shared" si="0"/>
        <v>0.48287012987012984</v>
      </c>
      <c r="I17" s="83">
        <f t="shared" si="1"/>
        <v>0.26155696202531648</v>
      </c>
      <c r="J17" s="83">
        <f t="shared" si="2"/>
        <v>0.22721492537313434</v>
      </c>
      <c r="K17" s="83">
        <f t="shared" si="3"/>
        <v>0.27445531914893617</v>
      </c>
      <c r="M17" s="83">
        <f t="shared" si="4"/>
        <v>0.23059057010403583</v>
      </c>
      <c r="N17" s="83">
        <f t="shared" si="5"/>
        <v>0.28833434113214568</v>
      </c>
      <c r="O17" s="83">
        <f t="shared" si="6"/>
        <v>0.47206536738142862</v>
      </c>
    </row>
    <row r="18" spans="1:15" s="64" customFormat="1" x14ac:dyDescent="0.2">
      <c r="A18" s="232" t="s">
        <v>225</v>
      </c>
      <c r="B18" s="232"/>
      <c r="C18" s="82">
        <f>'Меню БМД - ХЭХ '!D298</f>
        <v>22.073</v>
      </c>
      <c r="D18" s="82">
        <f>'Меню БМД - ХЭХ '!E298</f>
        <v>19.07</v>
      </c>
      <c r="E18" s="82">
        <f>'Меню БМД - ХЭХ '!F298</f>
        <v>97.732000000000014</v>
      </c>
      <c r="F18" s="82">
        <f>'Меню БМД - ХЭХ '!G298</f>
        <v>654.91899999999998</v>
      </c>
      <c r="H18" s="83">
        <f t="shared" si="0"/>
        <v>0.28666233766233767</v>
      </c>
      <c r="I18" s="83">
        <f t="shared" si="1"/>
        <v>0.24139240506329115</v>
      </c>
      <c r="J18" s="83">
        <f t="shared" si="2"/>
        <v>0.29173731343283588</v>
      </c>
      <c r="K18" s="83">
        <f t="shared" si="3"/>
        <v>0.27868893617021273</v>
      </c>
      <c r="M18" s="83">
        <f t="shared" si="4"/>
        <v>0.13481361817262899</v>
      </c>
      <c r="N18" s="83">
        <f t="shared" si="5"/>
        <v>0.26206294213482889</v>
      </c>
      <c r="O18" s="83">
        <f t="shared" si="6"/>
        <v>0.59691045762911144</v>
      </c>
    </row>
    <row r="19" spans="1:15" s="64" customFormat="1" x14ac:dyDescent="0.2">
      <c r="A19" s="232" t="s">
        <v>226</v>
      </c>
      <c r="B19" s="232"/>
      <c r="C19" s="84">
        <f>AVERAGE(C9:C18)</f>
        <v>25.639299999999999</v>
      </c>
      <c r="D19" s="84">
        <f>AVERAGE(D9:D18)</f>
        <v>19.7864</v>
      </c>
      <c r="E19" s="84">
        <f>AVERAGE(E9:E18)</f>
        <v>80.721799999999988</v>
      </c>
      <c r="F19" s="84">
        <f>AVERAGE(F9:F18)</f>
        <v>608.22450000000003</v>
      </c>
      <c r="H19" s="85">
        <f t="shared" si="0"/>
        <v>0.33297792207792204</v>
      </c>
      <c r="I19" s="85">
        <f t="shared" si="1"/>
        <v>0.25046075949367091</v>
      </c>
      <c r="J19" s="85">
        <f t="shared" si="2"/>
        <v>0.24096059701492534</v>
      </c>
      <c r="K19" s="85">
        <f t="shared" si="3"/>
        <v>0.25881893617021279</v>
      </c>
      <c r="L19" s="86"/>
      <c r="M19" s="83">
        <f>AVERAGE(M9:M18)</f>
        <v>0.16944535910655095</v>
      </c>
      <c r="N19" s="83">
        <f>AVERAGE(N9:N18)</f>
        <v>0.29253951368943204</v>
      </c>
      <c r="O19" s="83">
        <f>AVERAGE(O9:O18)</f>
        <v>0.53023045683138936</v>
      </c>
    </row>
    <row r="20" spans="1:15" s="64" customFormat="1" x14ac:dyDescent="0.2"/>
    <row r="21" spans="1:15" s="64" customFormat="1" x14ac:dyDescent="0.2">
      <c r="A21" s="241" t="s">
        <v>197</v>
      </c>
      <c r="B21" s="241"/>
      <c r="C21" s="241"/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1"/>
    </row>
    <row r="22" spans="1:15" s="64" customFormat="1" x14ac:dyDescent="0.2">
      <c r="A22" s="235" t="s">
        <v>32</v>
      </c>
      <c r="B22" s="235"/>
      <c r="C22" s="237" t="s">
        <v>1</v>
      </c>
      <c r="D22" s="237"/>
      <c r="E22" s="237"/>
      <c r="F22" s="235" t="s">
        <v>31</v>
      </c>
      <c r="H22" s="238" t="s">
        <v>213</v>
      </c>
      <c r="I22" s="239"/>
      <c r="J22" s="239"/>
      <c r="K22" s="240"/>
      <c r="M22" s="238" t="s">
        <v>214</v>
      </c>
      <c r="N22" s="239"/>
      <c r="O22" s="239"/>
    </row>
    <row r="23" spans="1:15" s="64" customFormat="1" ht="18.75" customHeight="1" x14ac:dyDescent="0.2">
      <c r="A23" s="236"/>
      <c r="B23" s="236"/>
      <c r="C23" s="80" t="s">
        <v>2</v>
      </c>
      <c r="D23" s="80" t="s">
        <v>3</v>
      </c>
      <c r="E23" s="80" t="s">
        <v>4</v>
      </c>
      <c r="F23" s="236"/>
      <c r="H23" s="81" t="str">
        <f>C23</f>
        <v>Б</v>
      </c>
      <c r="I23" s="81" t="str">
        <f>D23</f>
        <v>Ж</v>
      </c>
      <c r="J23" s="81" t="str">
        <f>E23</f>
        <v>У</v>
      </c>
      <c r="K23" s="81" t="s">
        <v>215</v>
      </c>
      <c r="M23" s="81" t="str">
        <f>H23</f>
        <v>Б</v>
      </c>
      <c r="N23" s="81" t="str">
        <f>I23</f>
        <v>Ж</v>
      </c>
      <c r="O23" s="81" t="str">
        <f>J23</f>
        <v>У</v>
      </c>
    </row>
    <row r="24" spans="1:15" s="64" customFormat="1" x14ac:dyDescent="0.2">
      <c r="A24" s="232" t="s">
        <v>216</v>
      </c>
      <c r="B24" s="232"/>
      <c r="C24" s="87">
        <f>'Меню БМД - ХЭХ '!D19</f>
        <v>5.5490000000000004</v>
      </c>
      <c r="D24" s="87">
        <f>'Меню БМД - ХЭХ '!E19</f>
        <v>8.3679999999999986</v>
      </c>
      <c r="E24" s="87">
        <f>'Меню БМД - ХЭХ '!F19</f>
        <v>56.093999999999994</v>
      </c>
      <c r="F24" s="87">
        <f>'Меню БМД - ХЭХ '!G19</f>
        <v>327.47700000000003</v>
      </c>
      <c r="H24" s="83">
        <f>C24/$C$5</f>
        <v>7.2064935064935068E-2</v>
      </c>
      <c r="I24" s="83">
        <f>D24/$D$5</f>
        <v>0.10592405063291137</v>
      </c>
      <c r="J24" s="83">
        <f>E24/$E$5</f>
        <v>0.16744477611940298</v>
      </c>
      <c r="K24" s="83">
        <f>F24/$F$5</f>
        <v>0.13935191489361703</v>
      </c>
      <c r="M24" s="83">
        <f>4*C24/F24</f>
        <v>6.7778805839799436E-2</v>
      </c>
      <c r="N24" s="83">
        <f>9*D24/F24</f>
        <v>0.22997645636182076</v>
      </c>
      <c r="O24" s="83">
        <f>4*E24/F24</f>
        <v>0.6851656757573813</v>
      </c>
    </row>
    <row r="25" spans="1:15" s="64" customFormat="1" x14ac:dyDescent="0.2">
      <c r="A25" s="232" t="s">
        <v>217</v>
      </c>
      <c r="B25" s="232"/>
      <c r="C25" s="87">
        <f>'Меню БМД - ХЭХ '!D50</f>
        <v>5.3070000000000004</v>
      </c>
      <c r="D25" s="87">
        <f>'Меню БМД - ХЭХ '!E50</f>
        <v>4.1289999999999996</v>
      </c>
      <c r="E25" s="87">
        <f>'Меню БМД - ХЭХ '!F50</f>
        <v>61.83</v>
      </c>
      <c r="F25" s="87">
        <f>'Меню БМД - ХЭХ '!G50</f>
        <v>311.39400000000001</v>
      </c>
      <c r="H25" s="83">
        <f t="shared" ref="H25:H33" si="7">C25/$C$5</f>
        <v>6.8922077922077926E-2</v>
      </c>
      <c r="I25" s="83">
        <f t="shared" ref="I25:I33" si="8">D25/$D$5</f>
        <v>5.2265822784810123E-2</v>
      </c>
      <c r="J25" s="83">
        <f t="shared" ref="J25:J33" si="9">E25/$E$5</f>
        <v>0.18456716417910446</v>
      </c>
      <c r="K25" s="83">
        <f t="shared" ref="K25:K33" si="10">F25/$F$5</f>
        <v>0.13250808510638298</v>
      </c>
      <c r="M25" s="83">
        <f t="shared" ref="M25:M33" si="11">4*C25/F25</f>
        <v>6.8170870344322634E-2</v>
      </c>
      <c r="N25" s="83">
        <f t="shared" ref="N25:N33" si="12">9*D25/F25</f>
        <v>0.11933755949054893</v>
      </c>
      <c r="O25" s="83">
        <f t="shared" ref="O25:O33" si="13">4*E25/F25</f>
        <v>0.7942349563575406</v>
      </c>
    </row>
    <row r="26" spans="1:15" s="64" customFormat="1" x14ac:dyDescent="0.2">
      <c r="A26" s="232" t="s">
        <v>218</v>
      </c>
      <c r="B26" s="232"/>
      <c r="C26" s="87">
        <f>'Меню БМД - ХЭХ '!D83</f>
        <v>5.5490000000000004</v>
      </c>
      <c r="D26" s="87">
        <f>'Меню БМД - ХЭХ '!E83</f>
        <v>8.3680000000000003</v>
      </c>
      <c r="E26" s="87">
        <f>'Меню БМД - ХЭХ '!F83</f>
        <v>56.094000000000001</v>
      </c>
      <c r="F26" s="87">
        <f>'Меню БМД - ХЭХ '!G83</f>
        <v>327.47699999999998</v>
      </c>
      <c r="H26" s="83">
        <f t="shared" si="7"/>
        <v>7.2064935064935068E-2</v>
      </c>
      <c r="I26" s="83">
        <f t="shared" si="8"/>
        <v>0.1059240506329114</v>
      </c>
      <c r="J26" s="83">
        <f t="shared" si="9"/>
        <v>0.16744477611940298</v>
      </c>
      <c r="K26" s="83">
        <f t="shared" si="10"/>
        <v>0.13935191489361701</v>
      </c>
      <c r="M26" s="83">
        <f t="shared" si="11"/>
        <v>6.777880583979945E-2</v>
      </c>
      <c r="N26" s="83">
        <f t="shared" si="12"/>
        <v>0.22997645636182085</v>
      </c>
      <c r="O26" s="83">
        <f t="shared" si="13"/>
        <v>0.68516567575738152</v>
      </c>
    </row>
    <row r="27" spans="1:15" s="64" customFormat="1" x14ac:dyDescent="0.2">
      <c r="A27" s="233" t="s">
        <v>219</v>
      </c>
      <c r="B27" s="233"/>
      <c r="C27" s="87">
        <f>'Меню БМД - ХЭХ '!D114</f>
        <v>5.3070000000000004</v>
      </c>
      <c r="D27" s="87">
        <f>'Меню БМД - ХЭХ '!E114</f>
        <v>4.1289999999999996</v>
      </c>
      <c r="E27" s="87">
        <f>'Меню БМД - ХЭХ '!F114</f>
        <v>61.83</v>
      </c>
      <c r="F27" s="87">
        <f>'Меню БМД - ХЭХ '!G114</f>
        <v>311.39400000000001</v>
      </c>
      <c r="H27" s="83">
        <f t="shared" si="7"/>
        <v>6.8922077922077926E-2</v>
      </c>
      <c r="I27" s="83">
        <f t="shared" si="8"/>
        <v>5.2265822784810123E-2</v>
      </c>
      <c r="J27" s="83">
        <f t="shared" si="9"/>
        <v>0.18456716417910446</v>
      </c>
      <c r="K27" s="83">
        <f t="shared" si="10"/>
        <v>0.13250808510638298</v>
      </c>
      <c r="M27" s="83">
        <f t="shared" si="11"/>
        <v>6.8170870344322634E-2</v>
      </c>
      <c r="N27" s="83">
        <f t="shared" si="12"/>
        <v>0.11933755949054893</v>
      </c>
      <c r="O27" s="83">
        <f t="shared" si="13"/>
        <v>0.7942349563575406</v>
      </c>
    </row>
    <row r="28" spans="1:15" s="64" customFormat="1" x14ac:dyDescent="0.2">
      <c r="A28" s="232" t="s">
        <v>220</v>
      </c>
      <c r="B28" s="232"/>
      <c r="C28" s="87">
        <f>'Меню БМД - ХЭХ '!D145</f>
        <v>5.5490000000000004</v>
      </c>
      <c r="D28" s="87">
        <f>'Меню БМД - ХЭХ '!E145</f>
        <v>8.3680000000000003</v>
      </c>
      <c r="E28" s="87">
        <f>'Меню БМД - ХЭХ '!F145</f>
        <v>56.094000000000001</v>
      </c>
      <c r="F28" s="87">
        <f>'Меню БМД - ХЭХ '!G145</f>
        <v>327.47699999999998</v>
      </c>
      <c r="H28" s="83">
        <f t="shared" si="7"/>
        <v>7.2064935064935068E-2</v>
      </c>
      <c r="I28" s="83">
        <f t="shared" si="8"/>
        <v>0.1059240506329114</v>
      </c>
      <c r="J28" s="83">
        <f t="shared" si="9"/>
        <v>0.16744477611940298</v>
      </c>
      <c r="K28" s="83">
        <f t="shared" si="10"/>
        <v>0.13935191489361701</v>
      </c>
      <c r="M28" s="83">
        <f t="shared" si="11"/>
        <v>6.777880583979945E-2</v>
      </c>
      <c r="N28" s="83">
        <f t="shared" si="12"/>
        <v>0.22997645636182085</v>
      </c>
      <c r="O28" s="83">
        <f t="shared" si="13"/>
        <v>0.68516567575738152</v>
      </c>
    </row>
    <row r="29" spans="1:15" s="64" customFormat="1" x14ac:dyDescent="0.2">
      <c r="A29" s="232" t="s">
        <v>221</v>
      </c>
      <c r="B29" s="232"/>
      <c r="C29" s="87">
        <f>'Меню БМД - ХЭХ '!D177</f>
        <v>5.5490000000000004</v>
      </c>
      <c r="D29" s="87">
        <f>'Меню БМД - ХЭХ '!E177</f>
        <v>8.3680000000000003</v>
      </c>
      <c r="E29" s="87">
        <f>'Меню БМД - ХЭХ '!F177</f>
        <v>56.094000000000001</v>
      </c>
      <c r="F29" s="87">
        <f>'Меню БМД - ХЭХ '!G177</f>
        <v>327.47699999999998</v>
      </c>
      <c r="H29" s="83">
        <f t="shared" si="7"/>
        <v>7.2064935064935068E-2</v>
      </c>
      <c r="I29" s="83">
        <f t="shared" si="8"/>
        <v>0.1059240506329114</v>
      </c>
      <c r="J29" s="83">
        <f t="shared" si="9"/>
        <v>0.16744477611940298</v>
      </c>
      <c r="K29" s="83">
        <f t="shared" si="10"/>
        <v>0.13935191489361701</v>
      </c>
      <c r="M29" s="83">
        <f t="shared" si="11"/>
        <v>6.777880583979945E-2</v>
      </c>
      <c r="N29" s="83">
        <f t="shared" si="12"/>
        <v>0.22997645636182085</v>
      </c>
      <c r="O29" s="83">
        <f t="shared" si="13"/>
        <v>0.68516567575738152</v>
      </c>
    </row>
    <row r="30" spans="1:15" s="64" customFormat="1" x14ac:dyDescent="0.2">
      <c r="A30" s="232" t="s">
        <v>222</v>
      </c>
      <c r="B30" s="232"/>
      <c r="C30" s="87">
        <f>'Меню БМД - ХЭХ '!D208</f>
        <v>5.3070000000000004</v>
      </c>
      <c r="D30" s="87">
        <f>'Меню БМД - ХЭХ '!E208</f>
        <v>4.1289999999999996</v>
      </c>
      <c r="E30" s="87">
        <f>'Меню БМД - ХЭХ '!F208</f>
        <v>61.83</v>
      </c>
      <c r="F30" s="87">
        <f>'Меню БМД - ХЭХ '!G208</f>
        <v>311.39400000000001</v>
      </c>
      <c r="H30" s="83">
        <f t="shared" si="7"/>
        <v>6.8922077922077926E-2</v>
      </c>
      <c r="I30" s="83">
        <f t="shared" si="8"/>
        <v>5.2265822784810123E-2</v>
      </c>
      <c r="J30" s="83">
        <f t="shared" si="9"/>
        <v>0.18456716417910446</v>
      </c>
      <c r="K30" s="83">
        <f t="shared" si="10"/>
        <v>0.13250808510638298</v>
      </c>
      <c r="M30" s="83">
        <f t="shared" si="11"/>
        <v>6.8170870344322634E-2</v>
      </c>
      <c r="N30" s="83">
        <f t="shared" si="12"/>
        <v>0.11933755949054893</v>
      </c>
      <c r="O30" s="83">
        <f t="shared" si="13"/>
        <v>0.7942349563575406</v>
      </c>
    </row>
    <row r="31" spans="1:15" s="64" customFormat="1" x14ac:dyDescent="0.2">
      <c r="A31" s="232" t="s">
        <v>223</v>
      </c>
      <c r="B31" s="232"/>
      <c r="C31" s="87">
        <f>'Меню БМД - ХЭХ '!D242</f>
        <v>5.5490000000000004</v>
      </c>
      <c r="D31" s="87">
        <f>'Меню БМД - ХЭХ '!E242</f>
        <v>8.3680000000000003</v>
      </c>
      <c r="E31" s="87">
        <f>'Меню БМД - ХЭХ '!F242</f>
        <v>56.094000000000001</v>
      </c>
      <c r="F31" s="87">
        <f>'Меню БМД - ХЭХ '!G242</f>
        <v>327.47699999999998</v>
      </c>
      <c r="H31" s="83">
        <f t="shared" si="7"/>
        <v>7.2064935064935068E-2</v>
      </c>
      <c r="I31" s="83">
        <f t="shared" si="8"/>
        <v>0.1059240506329114</v>
      </c>
      <c r="J31" s="83">
        <f t="shared" si="9"/>
        <v>0.16744477611940298</v>
      </c>
      <c r="K31" s="83">
        <f t="shared" si="10"/>
        <v>0.13935191489361701</v>
      </c>
      <c r="M31" s="83">
        <f t="shared" si="11"/>
        <v>6.777880583979945E-2</v>
      </c>
      <c r="N31" s="83">
        <f t="shared" si="12"/>
        <v>0.22997645636182085</v>
      </c>
      <c r="O31" s="83">
        <f t="shared" si="13"/>
        <v>0.68516567575738152</v>
      </c>
    </row>
    <row r="32" spans="1:15" s="64" customFormat="1" x14ac:dyDescent="0.2">
      <c r="A32" s="233" t="s">
        <v>224</v>
      </c>
      <c r="B32" s="233"/>
      <c r="C32" s="87">
        <f>'Меню БМД - ХЭХ '!D271</f>
        <v>5.3070000000000004</v>
      </c>
      <c r="D32" s="87">
        <f>'Меню БМД - ХЭХ '!E271</f>
        <v>4.1289999999999996</v>
      </c>
      <c r="E32" s="87">
        <f>'Меню БМД - ХЭХ '!F271</f>
        <v>61.83</v>
      </c>
      <c r="F32" s="87">
        <f>'Меню БМД - ХЭХ '!G271</f>
        <v>311.39400000000001</v>
      </c>
      <c r="H32" s="83">
        <f t="shared" si="7"/>
        <v>6.8922077922077926E-2</v>
      </c>
      <c r="I32" s="83">
        <f t="shared" si="8"/>
        <v>5.2265822784810123E-2</v>
      </c>
      <c r="J32" s="83">
        <f t="shared" si="9"/>
        <v>0.18456716417910446</v>
      </c>
      <c r="K32" s="83">
        <f t="shared" si="10"/>
        <v>0.13250808510638298</v>
      </c>
      <c r="M32" s="83">
        <f t="shared" si="11"/>
        <v>6.8170870344322634E-2</v>
      </c>
      <c r="N32" s="83">
        <f t="shared" si="12"/>
        <v>0.11933755949054893</v>
      </c>
      <c r="O32" s="83">
        <f t="shared" si="13"/>
        <v>0.7942349563575406</v>
      </c>
    </row>
    <row r="33" spans="1:15" s="64" customFormat="1" x14ac:dyDescent="0.2">
      <c r="A33" s="232" t="s">
        <v>225</v>
      </c>
      <c r="B33" s="232"/>
      <c r="C33" s="87">
        <f>'Меню БМД - ХЭХ '!D303</f>
        <v>5.5490000000000004</v>
      </c>
      <c r="D33" s="87">
        <f>'Меню БМД - ХЭХ '!E303</f>
        <v>8.3680000000000003</v>
      </c>
      <c r="E33" s="87">
        <f>'Меню БМД - ХЭХ '!F303</f>
        <v>56.094000000000001</v>
      </c>
      <c r="F33" s="87">
        <f>'Меню БМД - ХЭХ '!G303</f>
        <v>327.47699999999998</v>
      </c>
      <c r="H33" s="83">
        <f t="shared" si="7"/>
        <v>7.2064935064935068E-2</v>
      </c>
      <c r="I33" s="83">
        <f t="shared" si="8"/>
        <v>0.1059240506329114</v>
      </c>
      <c r="J33" s="83">
        <f t="shared" si="9"/>
        <v>0.16744477611940298</v>
      </c>
      <c r="K33" s="83">
        <f t="shared" si="10"/>
        <v>0.13935191489361701</v>
      </c>
      <c r="M33" s="83">
        <f t="shared" si="11"/>
        <v>6.777880583979945E-2</v>
      </c>
      <c r="N33" s="83">
        <f t="shared" si="12"/>
        <v>0.22997645636182085</v>
      </c>
      <c r="O33" s="83">
        <f t="shared" si="13"/>
        <v>0.68516567575738152</v>
      </c>
    </row>
    <row r="34" spans="1:15" s="64" customFormat="1" x14ac:dyDescent="0.2">
      <c r="A34" s="232" t="s">
        <v>226</v>
      </c>
      <c r="B34" s="232"/>
      <c r="C34" s="88">
        <f>AVERAGE(C24:C33)</f>
        <v>5.4522000000000004</v>
      </c>
      <c r="D34" s="88">
        <f>AVERAGE(D24:D33)</f>
        <v>6.6724000000000006</v>
      </c>
      <c r="E34" s="88">
        <f>AVERAGE(E24:E33)</f>
        <v>58.388400000000004</v>
      </c>
      <c r="F34" s="88">
        <f>AVERAGE(F24:F33)</f>
        <v>321.04380000000003</v>
      </c>
      <c r="H34" s="85">
        <f>AVERAGE(H24:H33)</f>
        <v>7.0807792207792208E-2</v>
      </c>
      <c r="I34" s="85">
        <f>AVERAGE(I24:I33)</f>
        <v>8.4460759493670906E-2</v>
      </c>
      <c r="J34" s="85">
        <f>AVERAGE(J24:J33)</f>
        <v>0.17429373134328358</v>
      </c>
      <c r="K34" s="85">
        <f>AVERAGE(K24:K33)</f>
        <v>0.13661438297872339</v>
      </c>
      <c r="L34" s="86"/>
      <c r="M34" s="83">
        <f>AVERAGE(M24:M33)</f>
        <v>6.7935631641608721E-2</v>
      </c>
      <c r="N34" s="83">
        <f>AVERAGE(N24:N33)</f>
        <v>0.18572089761331206</v>
      </c>
      <c r="O34" s="83">
        <f>AVERAGE(O24:O33)</f>
        <v>0.72879338799744509</v>
      </c>
    </row>
    <row r="35" spans="1:15" s="64" customFormat="1" x14ac:dyDescent="0.2"/>
    <row r="36" spans="1:15" s="64" customFormat="1" ht="12.75" customHeight="1" x14ac:dyDescent="0.2">
      <c r="A36" s="241" t="s">
        <v>227</v>
      </c>
      <c r="B36" s="241"/>
      <c r="C36" s="241"/>
      <c r="D36" s="241"/>
      <c r="E36" s="241"/>
      <c r="F36" s="241"/>
      <c r="G36" s="241"/>
      <c r="H36" s="241"/>
      <c r="I36" s="241"/>
      <c r="J36" s="241"/>
      <c r="K36" s="241"/>
      <c r="L36" s="241"/>
      <c r="M36" s="241"/>
      <c r="N36" s="241"/>
      <c r="O36" s="241"/>
    </row>
    <row r="37" spans="1:15" s="64" customFormat="1" ht="12.75" customHeight="1" x14ac:dyDescent="0.2">
      <c r="A37" s="235" t="s">
        <v>32</v>
      </c>
      <c r="B37" s="235"/>
      <c r="C37" s="237" t="s">
        <v>1</v>
      </c>
      <c r="D37" s="237"/>
      <c r="E37" s="237"/>
      <c r="F37" s="235" t="s">
        <v>31</v>
      </c>
      <c r="H37" s="238" t="s">
        <v>213</v>
      </c>
      <c r="I37" s="239"/>
      <c r="J37" s="239"/>
      <c r="K37" s="240"/>
      <c r="M37" s="238" t="s">
        <v>214</v>
      </c>
      <c r="N37" s="239"/>
      <c r="O37" s="239"/>
    </row>
    <row r="38" spans="1:15" s="64" customFormat="1" ht="21" customHeight="1" x14ac:dyDescent="0.2">
      <c r="A38" s="236"/>
      <c r="B38" s="236"/>
      <c r="C38" s="80" t="s">
        <v>2</v>
      </c>
      <c r="D38" s="80" t="s">
        <v>3</v>
      </c>
      <c r="E38" s="80" t="s">
        <v>4</v>
      </c>
      <c r="F38" s="236"/>
      <c r="H38" s="81" t="str">
        <f>C38</f>
        <v>Б</v>
      </c>
      <c r="I38" s="81" t="str">
        <f>D38</f>
        <v>Ж</v>
      </c>
      <c r="J38" s="81" t="str">
        <f>E38</f>
        <v>У</v>
      </c>
      <c r="K38" s="81" t="s">
        <v>215</v>
      </c>
      <c r="M38" s="81" t="str">
        <f>H38</f>
        <v>Б</v>
      </c>
      <c r="N38" s="81" t="str">
        <f>I38</f>
        <v>Ж</v>
      </c>
      <c r="O38" s="81" t="str">
        <f>J38</f>
        <v>У</v>
      </c>
    </row>
    <row r="39" spans="1:15" s="64" customFormat="1" x14ac:dyDescent="0.2">
      <c r="A39" s="232" t="s">
        <v>216</v>
      </c>
      <c r="B39" s="232"/>
      <c r="C39" s="89">
        <f>'Меню БМД - ХЭХ '!D28</f>
        <v>23.244</v>
      </c>
      <c r="D39" s="89">
        <f>'Меню БМД - ХЭХ '!E28</f>
        <v>26.681999999999999</v>
      </c>
      <c r="E39" s="89">
        <f>'Меню БМД - ХЭХ '!F28</f>
        <v>111.45099999999999</v>
      </c>
      <c r="F39" s="89">
        <f>'Меню БМД - ХЭХ '!G28</f>
        <v>792.07500000000005</v>
      </c>
      <c r="H39" s="83">
        <f>C39/$C$5</f>
        <v>0.30187012987012984</v>
      </c>
      <c r="I39" s="83">
        <f>D39/$D$5</f>
        <v>0.33774683544303796</v>
      </c>
      <c r="J39" s="83">
        <f>E39/$E$5</f>
        <v>0.33268955223880597</v>
      </c>
      <c r="K39" s="83">
        <f>F39/$F$5</f>
        <v>0.33705319148936175</v>
      </c>
      <c r="M39" s="83">
        <f>4*C39/F39</f>
        <v>0.11738282359625035</v>
      </c>
      <c r="N39" s="83">
        <f>9*D39/F39</f>
        <v>0.3031758356216267</v>
      </c>
      <c r="O39" s="83">
        <f>4*E39/F39</f>
        <v>0.56283054003724386</v>
      </c>
    </row>
    <row r="40" spans="1:15" s="64" customFormat="1" x14ac:dyDescent="0.2">
      <c r="A40" s="232" t="s">
        <v>217</v>
      </c>
      <c r="B40" s="232"/>
      <c r="C40" s="89">
        <f>'Меню БМД - ХЭХ '!D59</f>
        <v>35.305</v>
      </c>
      <c r="D40" s="89">
        <f>'Меню БМД - ХЭХ '!E59</f>
        <v>18.097000000000001</v>
      </c>
      <c r="E40" s="89">
        <f>'Меню БМД - ХЭХ '!F59</f>
        <v>86.677000000000007</v>
      </c>
      <c r="F40" s="89">
        <f>'Меню БМД - ХЭХ '!G59</f>
        <v>652.46100000000001</v>
      </c>
      <c r="H40" s="83">
        <f t="shared" ref="H40:H48" si="14">C40/$C$5</f>
        <v>0.45850649350649353</v>
      </c>
      <c r="I40" s="83">
        <f t="shared" ref="I40:I48" si="15">D40/$D$5</f>
        <v>0.22907594936708861</v>
      </c>
      <c r="J40" s="83">
        <f t="shared" ref="J40:J48" si="16">E40/$E$5</f>
        <v>0.25873731343283585</v>
      </c>
      <c r="K40" s="83">
        <f t="shared" ref="K40:K48" si="17">F40/$F$5</f>
        <v>0.27764297872340427</v>
      </c>
      <c r="M40" s="83">
        <f t="shared" ref="M40:M48" si="18">4*C40/F40</f>
        <v>0.2164420555404844</v>
      </c>
      <c r="N40" s="83">
        <f t="shared" ref="N40:N48" si="19">9*D40/F40</f>
        <v>0.2496287134403436</v>
      </c>
      <c r="O40" s="83">
        <f t="shared" ref="O40:O48" si="20">4*E40/F40</f>
        <v>0.53138501764856449</v>
      </c>
    </row>
    <row r="41" spans="1:15" s="64" customFormat="1" x14ac:dyDescent="0.2">
      <c r="A41" s="232" t="s">
        <v>218</v>
      </c>
      <c r="B41" s="232"/>
      <c r="C41" s="89">
        <f>'Меню БМД - ХЭХ '!D92</f>
        <v>29.332000000000001</v>
      </c>
      <c r="D41" s="89">
        <f>'Меню БМД - ХЭХ '!E92</f>
        <v>31.279999999999998</v>
      </c>
      <c r="E41" s="89">
        <f>'Меню БМД - ХЭХ '!F92</f>
        <v>104.90600000000001</v>
      </c>
      <c r="F41" s="89">
        <f>'Меню БМД - ХЭХ '!G92</f>
        <v>817.72900000000004</v>
      </c>
      <c r="H41" s="83">
        <f t="shared" si="14"/>
        <v>0.38093506493506496</v>
      </c>
      <c r="I41" s="83">
        <f t="shared" si="15"/>
        <v>0.39594936708860756</v>
      </c>
      <c r="J41" s="83">
        <f t="shared" si="16"/>
        <v>0.31315223880597015</v>
      </c>
      <c r="K41" s="83">
        <f t="shared" si="17"/>
        <v>0.34796978723404259</v>
      </c>
      <c r="M41" s="83">
        <f t="shared" si="18"/>
        <v>0.14348029726229594</v>
      </c>
      <c r="N41" s="83">
        <f t="shared" si="19"/>
        <v>0.34427053461476842</v>
      </c>
      <c r="O41" s="83">
        <f t="shared" si="20"/>
        <v>0.51315778210140528</v>
      </c>
    </row>
    <row r="42" spans="1:15" s="64" customFormat="1" x14ac:dyDescent="0.2">
      <c r="A42" s="233" t="s">
        <v>219</v>
      </c>
      <c r="B42" s="233"/>
      <c r="C42" s="89">
        <f>'Меню БМД - ХЭХ '!D123</f>
        <v>37.022999999999996</v>
      </c>
      <c r="D42" s="89">
        <f>'Меню БМД - ХЭХ '!E123</f>
        <v>23.601999999999997</v>
      </c>
      <c r="E42" s="89">
        <f>'Меню БМД - ХЭХ '!F123</f>
        <v>100.63400000000001</v>
      </c>
      <c r="F42" s="89">
        <f>'Меню БМД - ХЭХ '!G123</f>
        <v>770.17</v>
      </c>
      <c r="H42" s="83">
        <f t="shared" si="14"/>
        <v>0.48081818181818176</v>
      </c>
      <c r="I42" s="83">
        <f t="shared" si="15"/>
        <v>0.29875949367088606</v>
      </c>
      <c r="J42" s="83">
        <f t="shared" si="16"/>
        <v>0.30040000000000006</v>
      </c>
      <c r="K42" s="83">
        <f t="shared" si="17"/>
        <v>0.32773191489361703</v>
      </c>
      <c r="M42" s="83">
        <f t="shared" si="18"/>
        <v>0.19228482023449367</v>
      </c>
      <c r="N42" s="83">
        <f t="shared" si="19"/>
        <v>0.2758066400924471</v>
      </c>
      <c r="O42" s="83">
        <f t="shared" si="20"/>
        <v>0.52265863380812039</v>
      </c>
    </row>
    <row r="43" spans="1:15" s="64" customFormat="1" x14ac:dyDescent="0.2">
      <c r="A43" s="232" t="s">
        <v>220</v>
      </c>
      <c r="B43" s="232"/>
      <c r="C43" s="89">
        <f>'Меню БМД - ХЭХ '!D154</f>
        <v>24.483000000000001</v>
      </c>
      <c r="D43" s="89">
        <f>'Меню БМД - ХЭХ '!E154</f>
        <v>11.456000000000001</v>
      </c>
      <c r="E43" s="89">
        <f>'Меню БМД - ХЭХ '!F154</f>
        <v>102.95800000000001</v>
      </c>
      <c r="F43" s="89">
        <f>'Меню БМД - ХЭХ '!G154</f>
        <v>621.35399999999993</v>
      </c>
      <c r="H43" s="83">
        <f t="shared" si="14"/>
        <v>0.31796103896103894</v>
      </c>
      <c r="I43" s="83">
        <f t="shared" si="15"/>
        <v>0.14501265822784812</v>
      </c>
      <c r="J43" s="83">
        <f t="shared" si="16"/>
        <v>0.30733731343283588</v>
      </c>
      <c r="K43" s="83">
        <f t="shared" si="17"/>
        <v>0.2644059574468085</v>
      </c>
      <c r="M43" s="83">
        <f t="shared" si="18"/>
        <v>0.15761063741442077</v>
      </c>
      <c r="N43" s="83">
        <f t="shared" si="19"/>
        <v>0.16593439488600706</v>
      </c>
      <c r="O43" s="83">
        <f t="shared" si="20"/>
        <v>0.66279769664313759</v>
      </c>
    </row>
    <row r="44" spans="1:15" s="64" customFormat="1" x14ac:dyDescent="0.2">
      <c r="A44" s="232" t="s">
        <v>221</v>
      </c>
      <c r="B44" s="232"/>
      <c r="C44" s="89">
        <f>'Меню БМД - ХЭХ '!D185</f>
        <v>24.991</v>
      </c>
      <c r="D44" s="89">
        <f>'Меню БМД - ХЭХ '!E185</f>
        <v>22.296000000000003</v>
      </c>
      <c r="E44" s="89">
        <f>'Меню БМД - ХЭХ '!F185</f>
        <v>71.759</v>
      </c>
      <c r="F44" s="89">
        <f>'Меню БМД - ХЭХ '!G185</f>
        <v>594.06799999999998</v>
      </c>
      <c r="H44" s="83">
        <f t="shared" si="14"/>
        <v>0.32455844155844155</v>
      </c>
      <c r="I44" s="83">
        <f t="shared" si="15"/>
        <v>0.28222784810126583</v>
      </c>
      <c r="J44" s="83">
        <f t="shared" si="16"/>
        <v>0.21420597014925374</v>
      </c>
      <c r="K44" s="83">
        <f t="shared" si="17"/>
        <v>0.25279489361702129</v>
      </c>
      <c r="M44" s="83">
        <f t="shared" si="18"/>
        <v>0.16827029902300747</v>
      </c>
      <c r="N44" s="83">
        <f t="shared" si="19"/>
        <v>0.33777951345637203</v>
      </c>
      <c r="O44" s="83">
        <f t="shared" si="20"/>
        <v>0.48317027680332891</v>
      </c>
    </row>
    <row r="45" spans="1:15" s="64" customFormat="1" x14ac:dyDescent="0.2">
      <c r="A45" s="232" t="s">
        <v>222</v>
      </c>
      <c r="B45" s="232"/>
      <c r="C45" s="89">
        <f>'Меню БМД - ХЭХ '!D218</f>
        <v>33.795000000000002</v>
      </c>
      <c r="D45" s="89">
        <f>'Меню БМД - ХЭХ '!E218</f>
        <v>35.300000000000004</v>
      </c>
      <c r="E45" s="89">
        <f>'Меню БМД - ХЭХ '!F218</f>
        <v>111.393</v>
      </c>
      <c r="F45" s="89">
        <f>'Меню БМД - ХЭХ '!G218</f>
        <v>906.85699999999997</v>
      </c>
      <c r="H45" s="83">
        <f t="shared" si="14"/>
        <v>0.4388961038961039</v>
      </c>
      <c r="I45" s="83">
        <f t="shared" si="15"/>
        <v>0.44683544303797473</v>
      </c>
      <c r="J45" s="83">
        <f t="shared" si="16"/>
        <v>0.33251641791044778</v>
      </c>
      <c r="K45" s="83">
        <f t="shared" si="17"/>
        <v>0.38589659574468083</v>
      </c>
      <c r="M45" s="83">
        <f t="shared" si="18"/>
        <v>0.14906429569380841</v>
      </c>
      <c r="N45" s="83">
        <f t="shared" si="19"/>
        <v>0.35033086804203978</v>
      </c>
      <c r="O45" s="83">
        <f t="shared" si="20"/>
        <v>0.49133656133216153</v>
      </c>
    </row>
    <row r="46" spans="1:15" s="64" customFormat="1" x14ac:dyDescent="0.2">
      <c r="A46" s="232" t="s">
        <v>223</v>
      </c>
      <c r="B46" s="232"/>
      <c r="C46" s="89">
        <f>'Меню БМД - ХЭХ '!D251</f>
        <v>26.922999999999998</v>
      </c>
      <c r="D46" s="89">
        <f>'Меню БМД - ХЭХ '!E251</f>
        <v>14.602</v>
      </c>
      <c r="E46" s="89">
        <f>'Меню БМД - ХЭХ '!F251</f>
        <v>124.101</v>
      </c>
      <c r="F46" s="89">
        <f>'Меню БМД - ХЭХ '!G251</f>
        <v>739.19500000000005</v>
      </c>
      <c r="H46" s="83">
        <f t="shared" si="14"/>
        <v>0.34964935064935065</v>
      </c>
      <c r="I46" s="83">
        <f t="shared" si="15"/>
        <v>0.18483544303797469</v>
      </c>
      <c r="J46" s="83">
        <f t="shared" si="16"/>
        <v>0.37045074626865671</v>
      </c>
      <c r="K46" s="83">
        <f t="shared" si="17"/>
        <v>0.31455106382978726</v>
      </c>
      <c r="M46" s="83">
        <f t="shared" si="18"/>
        <v>0.14568821488240585</v>
      </c>
      <c r="N46" s="83">
        <f t="shared" si="19"/>
        <v>0.17778529346113001</v>
      </c>
      <c r="O46" s="83">
        <f t="shared" si="20"/>
        <v>0.67154675018094001</v>
      </c>
    </row>
    <row r="47" spans="1:15" s="64" customFormat="1" x14ac:dyDescent="0.2">
      <c r="A47" s="233" t="s">
        <v>224</v>
      </c>
      <c r="B47" s="233"/>
      <c r="C47" s="89">
        <f>'Меню БМД - ХЭХ '!D279</f>
        <v>28.696000000000002</v>
      </c>
      <c r="D47" s="89">
        <f>'Меню БМД - ХЭХ '!E279</f>
        <v>39.78</v>
      </c>
      <c r="E47" s="89">
        <f>'Меню БМД - ХЭХ '!F279</f>
        <v>91.757999999999996</v>
      </c>
      <c r="F47" s="89">
        <f>'Меню БМД - ХЭХ '!G279</f>
        <v>838.03200000000004</v>
      </c>
      <c r="H47" s="83">
        <f t="shared" si="14"/>
        <v>0.37267532467532472</v>
      </c>
      <c r="I47" s="83">
        <f t="shared" si="15"/>
        <v>0.5035443037974684</v>
      </c>
      <c r="J47" s="83">
        <f t="shared" si="16"/>
        <v>0.27390447761194031</v>
      </c>
      <c r="K47" s="83">
        <f t="shared" si="17"/>
        <v>0.3566093617021277</v>
      </c>
      <c r="M47" s="83">
        <f t="shared" si="18"/>
        <v>0.13696851671535215</v>
      </c>
      <c r="N47" s="83">
        <f t="shared" si="19"/>
        <v>0.42721518987341767</v>
      </c>
      <c r="O47" s="83">
        <f t="shared" si="20"/>
        <v>0.4379689558393951</v>
      </c>
    </row>
    <row r="48" spans="1:15" s="64" customFormat="1" x14ac:dyDescent="0.2">
      <c r="A48" s="232" t="s">
        <v>225</v>
      </c>
      <c r="B48" s="232"/>
      <c r="C48" s="89">
        <f>'Меню БМД - ХЭХ '!D311</f>
        <v>38.494</v>
      </c>
      <c r="D48" s="89">
        <f>'Меню БМД - ХЭХ '!E311</f>
        <v>18.835000000000001</v>
      </c>
      <c r="E48" s="89">
        <f>'Меню БМД - ХЭХ '!F311</f>
        <v>109.71400000000001</v>
      </c>
      <c r="F48" s="89">
        <f>'Меню БМД - ХЭХ '!G311</f>
        <v>766.28099999999995</v>
      </c>
      <c r="H48" s="83">
        <f t="shared" si="14"/>
        <v>0.49992207792207793</v>
      </c>
      <c r="I48" s="83">
        <f t="shared" si="15"/>
        <v>0.23841772151898735</v>
      </c>
      <c r="J48" s="83">
        <f t="shared" si="16"/>
        <v>0.32750447761194035</v>
      </c>
      <c r="K48" s="83">
        <f t="shared" si="17"/>
        <v>0.32607702127659571</v>
      </c>
      <c r="M48" s="83">
        <f t="shared" si="18"/>
        <v>0.20093934209513223</v>
      </c>
      <c r="N48" s="83">
        <f t="shared" si="19"/>
        <v>0.22121780391266394</v>
      </c>
      <c r="O48" s="83">
        <f t="shared" si="20"/>
        <v>0.57270896707604657</v>
      </c>
    </row>
    <row r="49" spans="1:15" s="64" customFormat="1" x14ac:dyDescent="0.2">
      <c r="A49" s="232" t="s">
        <v>226</v>
      </c>
      <c r="B49" s="232"/>
      <c r="C49" s="88">
        <f>AVERAGE(C39:C48)</f>
        <v>30.228600000000007</v>
      </c>
      <c r="D49" s="88">
        <f>AVERAGE(D39:D48)</f>
        <v>24.193000000000005</v>
      </c>
      <c r="E49" s="88">
        <f>AVERAGE(E39:E48)</f>
        <v>101.53510000000001</v>
      </c>
      <c r="F49" s="84">
        <f>AVERAGE(F39:F48)</f>
        <v>749.82219999999995</v>
      </c>
      <c r="H49" s="85">
        <f>AVERAGE(H39:H48)</f>
        <v>0.39257922077922081</v>
      </c>
      <c r="I49" s="85">
        <f>AVERAGE(I39:I48)</f>
        <v>0.30624050632911393</v>
      </c>
      <c r="J49" s="85">
        <f>AVERAGE(J39:J48)</f>
        <v>0.30308985074626865</v>
      </c>
      <c r="K49" s="85">
        <f>AVERAGE(K39:K48)</f>
        <v>0.31907327659574469</v>
      </c>
      <c r="L49" s="86"/>
      <c r="M49" s="83">
        <f>AVERAGE(M39:M48)</f>
        <v>0.16281313024576516</v>
      </c>
      <c r="N49" s="83">
        <f>AVERAGE(N39:N48)</f>
        <v>0.28531447874008159</v>
      </c>
      <c r="O49" s="83">
        <f>AVERAGE(O39:O48)</f>
        <v>0.54495611814703437</v>
      </c>
    </row>
    <row r="50" spans="1:15" s="64" customFormat="1" x14ac:dyDescent="0.2"/>
    <row r="51" spans="1:15" s="64" customFormat="1" ht="12.75" customHeight="1" x14ac:dyDescent="0.2">
      <c r="A51" s="241" t="s">
        <v>228</v>
      </c>
      <c r="B51" s="241"/>
      <c r="C51" s="241"/>
      <c r="D51" s="241"/>
      <c r="E51" s="241"/>
      <c r="F51" s="241"/>
      <c r="G51" s="241"/>
      <c r="H51" s="241"/>
      <c r="I51" s="241"/>
      <c r="J51" s="241"/>
      <c r="K51" s="241"/>
      <c r="L51" s="241"/>
      <c r="M51" s="241"/>
      <c r="N51" s="241"/>
      <c r="O51" s="241"/>
    </row>
    <row r="52" spans="1:15" s="64" customFormat="1" ht="12.75" customHeight="1" x14ac:dyDescent="0.2">
      <c r="A52" s="235" t="s">
        <v>32</v>
      </c>
      <c r="B52" s="235"/>
      <c r="C52" s="237" t="s">
        <v>1</v>
      </c>
      <c r="D52" s="237"/>
      <c r="E52" s="237"/>
      <c r="F52" s="235" t="s">
        <v>31</v>
      </c>
      <c r="H52" s="238" t="s">
        <v>213</v>
      </c>
      <c r="I52" s="239"/>
      <c r="J52" s="239"/>
      <c r="K52" s="240"/>
      <c r="M52" s="238" t="s">
        <v>214</v>
      </c>
      <c r="N52" s="239"/>
      <c r="O52" s="239"/>
    </row>
    <row r="53" spans="1:15" s="64" customFormat="1" ht="23.25" customHeight="1" x14ac:dyDescent="0.2">
      <c r="A53" s="236"/>
      <c r="B53" s="236"/>
      <c r="C53" s="80" t="s">
        <v>2</v>
      </c>
      <c r="D53" s="80" t="s">
        <v>3</v>
      </c>
      <c r="E53" s="80" t="s">
        <v>4</v>
      </c>
      <c r="F53" s="236"/>
      <c r="H53" s="81" t="str">
        <f>C53</f>
        <v>Б</v>
      </c>
      <c r="I53" s="81" t="str">
        <f>D53</f>
        <v>Ж</v>
      </c>
      <c r="J53" s="81" t="str">
        <f>E53</f>
        <v>У</v>
      </c>
      <c r="K53" s="81" t="s">
        <v>215</v>
      </c>
      <c r="M53" s="81" t="str">
        <f>H53</f>
        <v>Б</v>
      </c>
      <c r="N53" s="81" t="str">
        <f>I53</f>
        <v>Ж</v>
      </c>
      <c r="O53" s="81" t="str">
        <f>J53</f>
        <v>У</v>
      </c>
    </row>
    <row r="54" spans="1:15" s="64" customFormat="1" x14ac:dyDescent="0.2">
      <c r="A54" s="232" t="s">
        <v>216</v>
      </c>
      <c r="B54" s="232"/>
      <c r="C54" s="90">
        <f>'Меню БМД - ХЭХ '!D33</f>
        <v>5.0050000000000008</v>
      </c>
      <c r="D54" s="90">
        <f>'Меню БМД - ХЭХ '!E33</f>
        <v>8.3199999999999985</v>
      </c>
      <c r="E54" s="90">
        <f>'Меню БМД - ХЭХ '!F33</f>
        <v>51.01</v>
      </c>
      <c r="F54" s="90">
        <f>'Меню БМД - ХЭХ '!G33</f>
        <v>304.61700000000002</v>
      </c>
      <c r="H54" s="83">
        <f>C54/$C$5</f>
        <v>6.5000000000000016E-2</v>
      </c>
      <c r="I54" s="83">
        <f>D54/$D$5</f>
        <v>0.10531645569620252</v>
      </c>
      <c r="J54" s="83">
        <f>E54/$E$5</f>
        <v>0.1522686567164179</v>
      </c>
      <c r="K54" s="83">
        <f>F54/$F$5</f>
        <v>0.12962425531914895</v>
      </c>
      <c r="M54" s="83">
        <f>4*C54/F54</f>
        <v>6.5721873697134447E-2</v>
      </c>
      <c r="N54" s="83">
        <f>9*D54/F54</f>
        <v>0.24581687824382742</v>
      </c>
      <c r="O54" s="83">
        <f>4*E54/F54</f>
        <v>0.66982473072743798</v>
      </c>
    </row>
    <row r="55" spans="1:15" s="64" customFormat="1" x14ac:dyDescent="0.2">
      <c r="A55" s="232" t="s">
        <v>217</v>
      </c>
      <c r="B55" s="232"/>
      <c r="C55" s="90">
        <f>'Меню БМД - ХЭХ '!D64</f>
        <v>5.3069999999999995</v>
      </c>
      <c r="D55" s="90">
        <f>'Меню БМД - ХЭХ '!E64</f>
        <v>4.1289999999999996</v>
      </c>
      <c r="E55" s="90">
        <f>'Меню БМД - ХЭХ '!F64</f>
        <v>61.83</v>
      </c>
      <c r="F55" s="90">
        <f>'Меню БМД - ХЭХ '!G64</f>
        <v>311.39400000000001</v>
      </c>
      <c r="H55" s="83">
        <f t="shared" ref="H55:H63" si="21">C55/$C$5</f>
        <v>6.8922077922077912E-2</v>
      </c>
      <c r="I55" s="83">
        <f t="shared" ref="I55:I63" si="22">D55/$D$5</f>
        <v>5.2265822784810123E-2</v>
      </c>
      <c r="J55" s="83">
        <f t="shared" ref="J55:J63" si="23">E55/$E$5</f>
        <v>0.18456716417910446</v>
      </c>
      <c r="K55" s="83">
        <f t="shared" ref="K55:K63" si="24">F55/$F$5</f>
        <v>0.13250808510638298</v>
      </c>
      <c r="M55" s="83">
        <f t="shared" ref="M55:M63" si="25">4*C55/F55</f>
        <v>6.817087034432262E-2</v>
      </c>
      <c r="N55" s="83">
        <f t="shared" ref="N55:N63" si="26">9*D55/F55</f>
        <v>0.11933755949054893</v>
      </c>
      <c r="O55" s="83">
        <f t="shared" ref="O55:O63" si="27">4*E55/F55</f>
        <v>0.7942349563575406</v>
      </c>
    </row>
    <row r="56" spans="1:15" s="64" customFormat="1" x14ac:dyDescent="0.2">
      <c r="A56" s="232" t="s">
        <v>218</v>
      </c>
      <c r="B56" s="232"/>
      <c r="C56" s="90">
        <f>'Меню БМД - ХЭХ '!D97</f>
        <v>5.5490000000000004</v>
      </c>
      <c r="D56" s="90">
        <f>'Меню БМД - ХЭХ '!E97</f>
        <v>8.3679999999999986</v>
      </c>
      <c r="E56" s="90">
        <f>'Меню БМД - ХЭХ '!F97</f>
        <v>56.093999999999994</v>
      </c>
      <c r="F56" s="90">
        <f>'Меню БМД - ХЭХ '!G97</f>
        <v>327.47700000000003</v>
      </c>
      <c r="H56" s="83">
        <f t="shared" si="21"/>
        <v>7.2064935064935068E-2</v>
      </c>
      <c r="I56" s="83">
        <f t="shared" si="22"/>
        <v>0.10592405063291137</v>
      </c>
      <c r="J56" s="83">
        <f t="shared" si="23"/>
        <v>0.16744477611940298</v>
      </c>
      <c r="K56" s="83">
        <f t="shared" si="24"/>
        <v>0.13935191489361703</v>
      </c>
      <c r="M56" s="83">
        <f t="shared" si="25"/>
        <v>6.7778805839799436E-2</v>
      </c>
      <c r="N56" s="83">
        <f t="shared" si="26"/>
        <v>0.22997645636182076</v>
      </c>
      <c r="O56" s="83">
        <f t="shared" si="27"/>
        <v>0.6851656757573813</v>
      </c>
    </row>
    <row r="57" spans="1:15" s="64" customFormat="1" x14ac:dyDescent="0.2">
      <c r="A57" s="233" t="s">
        <v>219</v>
      </c>
      <c r="B57" s="233"/>
      <c r="C57" s="90">
        <f>'Меню БМД - ХЭХ '!D128</f>
        <v>5.3069999999999995</v>
      </c>
      <c r="D57" s="90">
        <f>'Меню БМД - ХЭХ '!E128</f>
        <v>4.1289999999999996</v>
      </c>
      <c r="E57" s="90">
        <f>'Меню БМД - ХЭХ '!F128</f>
        <v>61.83</v>
      </c>
      <c r="F57" s="90">
        <f>'Меню БМД - ХЭХ '!G128</f>
        <v>311.39400000000001</v>
      </c>
      <c r="H57" s="83">
        <f t="shared" si="21"/>
        <v>6.8922077922077912E-2</v>
      </c>
      <c r="I57" s="83">
        <f t="shared" si="22"/>
        <v>5.2265822784810123E-2</v>
      </c>
      <c r="J57" s="83">
        <f t="shared" si="23"/>
        <v>0.18456716417910446</v>
      </c>
      <c r="K57" s="83">
        <f t="shared" si="24"/>
        <v>0.13250808510638298</v>
      </c>
      <c r="M57" s="83">
        <f t="shared" si="25"/>
        <v>6.817087034432262E-2</v>
      </c>
      <c r="N57" s="83">
        <f t="shared" si="26"/>
        <v>0.11933755949054893</v>
      </c>
      <c r="O57" s="83">
        <f t="shared" si="27"/>
        <v>0.7942349563575406</v>
      </c>
    </row>
    <row r="58" spans="1:15" s="64" customFormat="1" x14ac:dyDescent="0.2">
      <c r="A58" s="232" t="s">
        <v>220</v>
      </c>
      <c r="B58" s="232"/>
      <c r="C58" s="90">
        <f>'Меню БМД - ХЭХ '!D159</f>
        <v>5.0050000000000008</v>
      </c>
      <c r="D58" s="90">
        <f>'Меню БМД - ХЭХ '!E159</f>
        <v>8.3199999999999985</v>
      </c>
      <c r="E58" s="90">
        <f>'Меню БМД - ХЭХ '!F159</f>
        <v>51.01</v>
      </c>
      <c r="F58" s="90">
        <f>'Меню БМД - ХЭХ '!G159</f>
        <v>304.61700000000002</v>
      </c>
      <c r="H58" s="83">
        <f t="shared" si="21"/>
        <v>6.5000000000000016E-2</v>
      </c>
      <c r="I58" s="83">
        <f t="shared" si="22"/>
        <v>0.10531645569620252</v>
      </c>
      <c r="J58" s="83">
        <f t="shared" si="23"/>
        <v>0.1522686567164179</v>
      </c>
      <c r="K58" s="83">
        <f t="shared" si="24"/>
        <v>0.12962425531914895</v>
      </c>
      <c r="M58" s="83">
        <f t="shared" si="25"/>
        <v>6.5721873697134447E-2</v>
      </c>
      <c r="N58" s="83">
        <f t="shared" si="26"/>
        <v>0.24581687824382742</v>
      </c>
      <c r="O58" s="83">
        <f t="shared" si="27"/>
        <v>0.66982473072743798</v>
      </c>
    </row>
    <row r="59" spans="1:15" s="64" customFormat="1" x14ac:dyDescent="0.2">
      <c r="A59" s="232" t="s">
        <v>221</v>
      </c>
      <c r="B59" s="232"/>
      <c r="C59" s="90">
        <f>'Меню БМД - ХЭХ '!D190</f>
        <v>5.0050000000000008</v>
      </c>
      <c r="D59" s="90">
        <f>'Меню БМД - ХЭХ '!E190</f>
        <v>8.3199999999999985</v>
      </c>
      <c r="E59" s="90">
        <f>'Меню БМД - ХЭХ '!F190</f>
        <v>51.01</v>
      </c>
      <c r="F59" s="90">
        <f>'Меню БМД - ХЭХ '!G190</f>
        <v>304.61700000000002</v>
      </c>
      <c r="H59" s="83">
        <f t="shared" si="21"/>
        <v>6.5000000000000016E-2</v>
      </c>
      <c r="I59" s="83">
        <f t="shared" si="22"/>
        <v>0.10531645569620252</v>
      </c>
      <c r="J59" s="83">
        <f t="shared" si="23"/>
        <v>0.1522686567164179</v>
      </c>
      <c r="K59" s="83">
        <f t="shared" si="24"/>
        <v>0.12962425531914895</v>
      </c>
      <c r="M59" s="83">
        <f t="shared" si="25"/>
        <v>6.5721873697134447E-2</v>
      </c>
      <c r="N59" s="83">
        <f t="shared" si="26"/>
        <v>0.24581687824382742</v>
      </c>
      <c r="O59" s="83">
        <f t="shared" si="27"/>
        <v>0.66982473072743798</v>
      </c>
    </row>
    <row r="60" spans="1:15" s="64" customFormat="1" x14ac:dyDescent="0.2">
      <c r="A60" s="232" t="s">
        <v>222</v>
      </c>
      <c r="B60" s="232"/>
      <c r="C60" s="90">
        <f>'Меню БМД - ХЭХ '!D223</f>
        <v>5.3069999999999995</v>
      </c>
      <c r="D60" s="90">
        <f>'Меню БМД - ХЭХ '!E223</f>
        <v>4.1289999999999996</v>
      </c>
      <c r="E60" s="90">
        <f>'Меню БМД - ХЭХ '!F223</f>
        <v>61.83</v>
      </c>
      <c r="F60" s="90">
        <f>'Меню БМД - ХЭХ '!G223</f>
        <v>311.39400000000001</v>
      </c>
      <c r="H60" s="83">
        <f t="shared" si="21"/>
        <v>6.8922077922077912E-2</v>
      </c>
      <c r="I60" s="83">
        <f t="shared" si="22"/>
        <v>5.2265822784810123E-2</v>
      </c>
      <c r="J60" s="83">
        <f t="shared" si="23"/>
        <v>0.18456716417910446</v>
      </c>
      <c r="K60" s="83">
        <f t="shared" si="24"/>
        <v>0.13250808510638298</v>
      </c>
      <c r="M60" s="83">
        <f t="shared" si="25"/>
        <v>6.817087034432262E-2</v>
      </c>
      <c r="N60" s="83">
        <f t="shared" si="26"/>
        <v>0.11933755949054893</v>
      </c>
      <c r="O60" s="83">
        <f t="shared" si="27"/>
        <v>0.7942349563575406</v>
      </c>
    </row>
    <row r="61" spans="1:15" s="64" customFormat="1" x14ac:dyDescent="0.2">
      <c r="A61" s="232" t="s">
        <v>223</v>
      </c>
      <c r="B61" s="232"/>
      <c r="C61" s="90">
        <f>'Меню БМД - ХЭХ '!D256</f>
        <v>5.5490000000000004</v>
      </c>
      <c r="D61" s="90">
        <f>'Меню БМД - ХЭХ '!E256</f>
        <v>8.3679999999999986</v>
      </c>
      <c r="E61" s="90">
        <f>'Меню БМД - ХЭХ '!F256</f>
        <v>56.093999999999994</v>
      </c>
      <c r="F61" s="90">
        <f>'Меню БМД - ХЭХ '!G256</f>
        <v>327.47700000000003</v>
      </c>
      <c r="H61" s="83">
        <f t="shared" si="21"/>
        <v>7.2064935064935068E-2</v>
      </c>
      <c r="I61" s="83">
        <f t="shared" si="22"/>
        <v>0.10592405063291137</v>
      </c>
      <c r="J61" s="83">
        <f t="shared" si="23"/>
        <v>0.16744477611940298</v>
      </c>
      <c r="K61" s="83">
        <f t="shared" si="24"/>
        <v>0.13935191489361703</v>
      </c>
      <c r="M61" s="83">
        <f t="shared" si="25"/>
        <v>6.7778805839799436E-2</v>
      </c>
      <c r="N61" s="83">
        <f t="shared" si="26"/>
        <v>0.22997645636182076</v>
      </c>
      <c r="O61" s="83">
        <f t="shared" si="27"/>
        <v>0.6851656757573813</v>
      </c>
    </row>
    <row r="62" spans="1:15" s="64" customFormat="1" x14ac:dyDescent="0.2">
      <c r="A62" s="233" t="s">
        <v>224</v>
      </c>
      <c r="B62" s="233"/>
      <c r="C62" s="90">
        <f>'Меню БМД - ХЭХ '!D284</f>
        <v>5.3069999999999995</v>
      </c>
      <c r="D62" s="90">
        <f>'Меню БМД - ХЭХ '!E284</f>
        <v>4.1289999999999996</v>
      </c>
      <c r="E62" s="90">
        <f>'Меню БМД - ХЭХ '!F284</f>
        <v>61.83</v>
      </c>
      <c r="F62" s="90">
        <f>'Меню БМД - ХЭХ '!G284</f>
        <v>311.39400000000001</v>
      </c>
      <c r="H62" s="83">
        <f t="shared" si="21"/>
        <v>6.8922077922077912E-2</v>
      </c>
      <c r="I62" s="83">
        <f t="shared" si="22"/>
        <v>5.2265822784810123E-2</v>
      </c>
      <c r="J62" s="83">
        <f t="shared" si="23"/>
        <v>0.18456716417910446</v>
      </c>
      <c r="K62" s="83">
        <f t="shared" si="24"/>
        <v>0.13250808510638298</v>
      </c>
      <c r="M62" s="83">
        <f t="shared" si="25"/>
        <v>6.817087034432262E-2</v>
      </c>
      <c r="N62" s="83">
        <f t="shared" si="26"/>
        <v>0.11933755949054893</v>
      </c>
      <c r="O62" s="83">
        <f t="shared" si="27"/>
        <v>0.7942349563575406</v>
      </c>
    </row>
    <row r="63" spans="1:15" s="64" customFormat="1" x14ac:dyDescent="0.2">
      <c r="A63" s="232" t="s">
        <v>225</v>
      </c>
      <c r="B63" s="232"/>
      <c r="C63" s="90">
        <f>'Меню БМД - ХЭХ '!D316</f>
        <v>5.5490000000000004</v>
      </c>
      <c r="D63" s="90">
        <f>'Меню БМД - ХЭХ '!E316</f>
        <v>8.3679999999999986</v>
      </c>
      <c r="E63" s="90">
        <f>'Меню БМД - ХЭХ '!F316</f>
        <v>56.093999999999994</v>
      </c>
      <c r="F63" s="90">
        <f>'Меню БМД - ХЭХ '!G316</f>
        <v>327.47700000000003</v>
      </c>
      <c r="H63" s="83">
        <f t="shared" si="21"/>
        <v>7.2064935064935068E-2</v>
      </c>
      <c r="I63" s="83">
        <f t="shared" si="22"/>
        <v>0.10592405063291137</v>
      </c>
      <c r="J63" s="83">
        <f t="shared" si="23"/>
        <v>0.16744477611940298</v>
      </c>
      <c r="K63" s="83">
        <f t="shared" si="24"/>
        <v>0.13935191489361703</v>
      </c>
      <c r="M63" s="83">
        <f t="shared" si="25"/>
        <v>6.7778805839799436E-2</v>
      </c>
      <c r="N63" s="83">
        <f t="shared" si="26"/>
        <v>0.22997645636182076</v>
      </c>
      <c r="O63" s="83">
        <f t="shared" si="27"/>
        <v>0.6851656757573813</v>
      </c>
    </row>
    <row r="64" spans="1:15" s="64" customFormat="1" x14ac:dyDescent="0.2">
      <c r="A64" s="232" t="s">
        <v>226</v>
      </c>
      <c r="B64" s="232"/>
      <c r="C64" s="84">
        <f>AVERAGE(C54:C63)</f>
        <v>5.2890000000000006</v>
      </c>
      <c r="D64" s="84">
        <f>AVERAGE(D54:D63)</f>
        <v>6.6579999999999995</v>
      </c>
      <c r="E64" s="84">
        <f>AVERAGE(E54:E63)</f>
        <v>56.863200000000006</v>
      </c>
      <c r="F64" s="84">
        <f>AVERAGE(F54:F63)</f>
        <v>314.18580000000003</v>
      </c>
      <c r="H64" s="85">
        <f>AVERAGE(H54:H63)</f>
        <v>6.8688311688311687E-2</v>
      </c>
      <c r="I64" s="85">
        <f>AVERAGE(I54:I63)</f>
        <v>8.4278481012658196E-2</v>
      </c>
      <c r="J64" s="85">
        <f>AVERAGE(J54:J63)</f>
        <v>0.16974089552238802</v>
      </c>
      <c r="K64" s="85">
        <f>AVERAGE(K54:K63)</f>
        <v>0.13369608510638298</v>
      </c>
      <c r="L64" s="86"/>
      <c r="M64" s="83">
        <f>AVERAGE(M54:M63)</f>
        <v>6.7318551998809206E-2</v>
      </c>
      <c r="N64" s="83">
        <f>AVERAGE(N54:N63)</f>
        <v>0.19047302417791406</v>
      </c>
      <c r="O64" s="83">
        <f>AVERAGE(O54:O63)</f>
        <v>0.72419110448846191</v>
      </c>
    </row>
    <row r="65" spans="1:15" s="64" customFormat="1" x14ac:dyDescent="0.2"/>
    <row r="66" spans="1:15" s="64" customFormat="1" ht="18.75" customHeight="1" x14ac:dyDescent="0.2">
      <c r="A66" s="234" t="s">
        <v>230</v>
      </c>
      <c r="B66" s="234"/>
      <c r="C66" s="234"/>
      <c r="D66" s="234"/>
      <c r="E66" s="234"/>
      <c r="F66" s="234"/>
      <c r="G66" s="234"/>
      <c r="H66" s="234"/>
      <c r="I66" s="234"/>
      <c r="J66" s="234"/>
      <c r="K66" s="234"/>
      <c r="L66" s="234"/>
      <c r="M66" s="234"/>
      <c r="N66" s="234"/>
      <c r="O66" s="234"/>
    </row>
    <row r="67" spans="1:15" ht="21" customHeight="1" x14ac:dyDescent="0.2"/>
  </sheetData>
  <mergeCells count="71">
    <mergeCell ref="A14:B14"/>
    <mergeCell ref="A2:O2"/>
    <mergeCell ref="A5:B5"/>
    <mergeCell ref="A6:O6"/>
    <mergeCell ref="A7:B8"/>
    <mergeCell ref="C7:E7"/>
    <mergeCell ref="F7:F8"/>
    <mergeCell ref="H7:K7"/>
    <mergeCell ref="M7:O7"/>
    <mergeCell ref="A9:B9"/>
    <mergeCell ref="A10:B10"/>
    <mergeCell ref="A11:B11"/>
    <mergeCell ref="A12:B12"/>
    <mergeCell ref="A13:B13"/>
    <mergeCell ref="M22:O22"/>
    <mergeCell ref="A24:B24"/>
    <mergeCell ref="A15:B15"/>
    <mergeCell ref="A16:B16"/>
    <mergeCell ref="A17:B17"/>
    <mergeCell ref="A18:B18"/>
    <mergeCell ref="A19:B19"/>
    <mergeCell ref="A21:O21"/>
    <mergeCell ref="A30:B30"/>
    <mergeCell ref="A22:B23"/>
    <mergeCell ref="C22:E22"/>
    <mergeCell ref="F22:F23"/>
    <mergeCell ref="H22:K22"/>
    <mergeCell ref="A25:B25"/>
    <mergeCell ref="A26:B26"/>
    <mergeCell ref="A27:B27"/>
    <mergeCell ref="A28:B28"/>
    <mergeCell ref="A29:B29"/>
    <mergeCell ref="A44:B44"/>
    <mergeCell ref="A31:B31"/>
    <mergeCell ref="A32:B32"/>
    <mergeCell ref="A33:B33"/>
    <mergeCell ref="A34:B34"/>
    <mergeCell ref="A36:O36"/>
    <mergeCell ref="A37:B38"/>
    <mergeCell ref="C37:E37"/>
    <mergeCell ref="F37:F38"/>
    <mergeCell ref="H37:K37"/>
    <mergeCell ref="M37:O37"/>
    <mergeCell ref="A39:B39"/>
    <mergeCell ref="A40:B40"/>
    <mergeCell ref="A41:B41"/>
    <mergeCell ref="A42:B42"/>
    <mergeCell ref="A43:B43"/>
    <mergeCell ref="M52:O52"/>
    <mergeCell ref="A54:B54"/>
    <mergeCell ref="A45:B45"/>
    <mergeCell ref="A46:B46"/>
    <mergeCell ref="A47:B47"/>
    <mergeCell ref="A48:B48"/>
    <mergeCell ref="A49:B49"/>
    <mergeCell ref="A51:O51"/>
    <mergeCell ref="A60:B60"/>
    <mergeCell ref="A52:B53"/>
    <mergeCell ref="C52:E52"/>
    <mergeCell ref="F52:F53"/>
    <mergeCell ref="H52:K52"/>
    <mergeCell ref="A55:B55"/>
    <mergeCell ref="A56:B56"/>
    <mergeCell ref="A57:B57"/>
    <mergeCell ref="A58:B58"/>
    <mergeCell ref="A59:B59"/>
    <mergeCell ref="A61:B61"/>
    <mergeCell ref="A62:B62"/>
    <mergeCell ref="A63:B63"/>
    <mergeCell ref="A64:B64"/>
    <mergeCell ref="A66:O66"/>
  </mergeCells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Структура в сравнении</vt:lpstr>
      <vt:lpstr>Меню БМД - ХЭХ </vt:lpstr>
      <vt:lpstr>Соотношение ЭЦ</vt:lpstr>
      <vt:lpstr>'Меню БМД - ХЭХ '!Область_печати</vt:lpstr>
      <vt:lpstr>'Соотношение ЭЦ'!Область_печати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Шамиль</cp:lastModifiedBy>
  <cp:lastPrinted>2021-09-29T14:22:48Z</cp:lastPrinted>
  <dcterms:created xsi:type="dcterms:W3CDTF">2021-04-22T12:05:19Z</dcterms:created>
  <dcterms:modified xsi:type="dcterms:W3CDTF">2022-11-23T07:50:42Z</dcterms:modified>
</cp:coreProperties>
</file>